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Scores" sheetId="2" state="visible" r:id="rId2"/>
  </sheets>
  <definedNames>
    <definedName name="_xlnm.Print_Area" localSheetId="0">'Scorecard'!$A$1:$J$27</definedName>
    <definedName name="_xlnm.Print_Titles" localSheetId="1">'Scores'!$5:$5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1">
    <font>
      <name val="Calibri"/>
      <family val="2"/>
      <color theme="1"/>
      <sz val="11"/>
      <scheme val="minor"/>
    </font>
    <font>
      <name val="Calibri"/>
      <b val="1"/>
      <color rgb="005F6B77"/>
      <sz val="9"/>
    </font>
    <font>
      <name val="Cambria"/>
      <color rgb="002E3338"/>
      <sz val="22"/>
    </font>
    <font>
      <name val="Calibri"/>
      <color rgb="006B6D70"/>
      <sz val="10"/>
    </font>
    <font>
      <name val="Calibri"/>
      <b val="1"/>
      <color rgb="005F6B77"/>
      <sz val="8"/>
    </font>
    <font>
      <name val="Cambria"/>
      <color rgb="002E3338"/>
      <sz val="12"/>
    </font>
    <font>
      <name val="Calibri"/>
      <b val="1"/>
      <color rgb="00FFFFFF"/>
      <sz val="10"/>
    </font>
    <font>
      <name val="Calibri"/>
      <color rgb="00C4C6C7"/>
      <sz val="8"/>
    </font>
    <font>
      <name val="Calibri"/>
      <b val="1"/>
      <color rgb="001F2226"/>
      <sz val="10"/>
    </font>
    <font>
      <name val="Calibri"/>
      <b val="1"/>
      <color rgb="002E3338"/>
      <sz val="11"/>
    </font>
    <font>
      <name val="Calibri"/>
      <b val="1"/>
      <color rgb="002E3338"/>
      <sz val="10"/>
    </font>
    <font>
      <name val="Calibri"/>
      <color rgb="006B6D70"/>
      <sz val="8.5"/>
    </font>
    <font>
      <name val="Cambria"/>
      <b val="1"/>
      <color rgb="002E3338"/>
      <sz val="13"/>
    </font>
    <font>
      <name val="Calibri"/>
      <color rgb="006B6D70"/>
      <sz val="8"/>
    </font>
    <font>
      <name val="Calibri"/>
      <color rgb="001F2226"/>
      <sz val="8"/>
    </font>
    <font>
      <name val="Calibri"/>
      <color rgb="006B6D70"/>
      <sz val="9"/>
    </font>
    <font>
      <name val="Calibri"/>
      <i val="1"/>
      <color rgb="006B6D70"/>
      <sz val="8"/>
    </font>
    <font>
      <name val="Cambria"/>
      <color rgb="002E3338"/>
      <sz val="18"/>
    </font>
    <font>
      <name val="Calibri"/>
      <color rgb="001F2226"/>
      <sz val="10"/>
    </font>
    <font>
      <name val="Calibri"/>
      <b val="1"/>
      <color rgb="00FFFFFF"/>
      <sz val="8.5"/>
    </font>
    <font>
      <name val="Calibri"/>
      <color rgb="001F2226"/>
      <sz val="8.5"/>
    </font>
  </fonts>
  <fills count="5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2E3338"/>
        <bgColor rgb="002E3338"/>
      </patternFill>
    </fill>
    <fill>
      <patternFill patternType="solid">
        <fgColor rgb="00F1F2F3"/>
        <bgColor rgb="00F1F2F3"/>
      </patternFill>
    </fill>
  </fills>
  <borders count="8">
    <border>
      <left/>
      <right/>
      <top/>
      <bottom/>
      <diagonal/>
    </border>
    <border>
      <top style="medium">
        <color rgb="005F6B77"/>
      </top>
    </border>
    <border>
      <bottom style="thin">
        <color rgb="00DFE0E1"/>
      </bottom>
    </border>
    <border>
      <top style="thin">
        <color rgb="002E3338"/>
      </top>
      <bottom style="thin">
        <color rgb="00DFE0E1"/>
      </bottom>
    </border>
    <border>
      <left style="thin">
        <color rgb="00DFE0E1"/>
      </left>
      <right style="thin">
        <color rgb="00DFE0E1"/>
      </right>
      <top style="thin">
        <color rgb="00DFE0E1"/>
      </top>
      <bottom style="thin">
        <color rgb="00DFE0E1"/>
      </bottom>
    </border>
    <border>
      <left style="thin">
        <color rgb="00DFE0E1"/>
      </left>
      <right style="thin">
        <color rgb="00DFE0E1"/>
      </right>
      <bottom style="thin">
        <color rgb="00DFE0E1"/>
      </bottom>
    </border>
    <border>
      <left/>
      <right/>
      <top style="medium">
        <color rgb="005F6B77"/>
      </top>
      <bottom/>
      <diagonal/>
    </border>
    <border>
      <right/>
      <top style="medium">
        <color rgb="005F6B77"/>
      </top>
      <bottom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vertical="bottom" shrinkToFit="1"/>
    </xf>
    <xf numFmtId="0" fontId="3" fillId="2" borderId="0" pivotButton="0" quotePrefix="0" xfId="0"/>
    <xf numFmtId="0" fontId="4" fillId="2" borderId="1" applyAlignment="1" pivotButton="0" quotePrefix="0" xfId="0">
      <alignment vertical="bottom"/>
    </xf>
    <xf numFmtId="0" fontId="0" fillId="0" borderId="1" pivotButton="0" quotePrefix="0" xfId="0"/>
    <xf numFmtId="0" fontId="5" fillId="2" borderId="0" applyAlignment="1" pivotButton="0" quotePrefix="0" xfId="0">
      <alignment horizontal="left" vertical="center" shrinkToFit="1"/>
    </xf>
    <xf numFmtId="0" fontId="6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bottom" wrapText="1"/>
    </xf>
    <xf numFmtId="0" fontId="0" fillId="3" borderId="0" pivotButton="0" quotePrefix="0" xfId="0"/>
    <xf numFmtId="0" fontId="7" fillId="3" borderId="0" applyAlignment="1" pivotButton="0" quotePrefix="0" xfId="0">
      <alignment horizontal="center" vertical="top" wrapText="1"/>
    </xf>
    <xf numFmtId="0" fontId="8" fillId="2" borderId="2" applyAlignment="1" pivotButton="0" quotePrefix="0" xfId="0">
      <alignment vertical="center" wrapText="1" indent="1"/>
    </xf>
    <xf numFmtId="9" fontId="3" fillId="2" borderId="2" applyAlignment="1" pivotButton="0" quotePrefix="0" xfId="0">
      <alignment horizontal="center" vertical="center"/>
    </xf>
    <xf numFmtId="1" fontId="9" fillId="2" borderId="2" applyAlignment="1" pivotButton="0" quotePrefix="0" xfId="0">
      <alignment horizontal="center" vertical="center"/>
    </xf>
    <xf numFmtId="0" fontId="10" fillId="4" borderId="3" applyAlignment="1" pivotButton="0" quotePrefix="0" xfId="0">
      <alignment horizontal="left" vertical="center" indent="1"/>
    </xf>
    <xf numFmtId="0" fontId="13" fillId="4" borderId="3" applyAlignment="1" pivotButton="0" quotePrefix="0" xfId="0">
      <alignment horizontal="center" vertical="center"/>
    </xf>
    <xf numFmtId="2" fontId="12" fillId="4" borderId="3" applyAlignment="1" pivotButton="0" quotePrefix="0" xfId="0">
      <alignment horizontal="center" vertical="center"/>
    </xf>
    <xf numFmtId="0" fontId="10" fillId="2" borderId="2" applyAlignment="1" pivotButton="0" quotePrefix="0" xfId="0">
      <alignment horizontal="left" vertical="center" indent="1"/>
    </xf>
    <xf numFmtId="0" fontId="10" fillId="2" borderId="2" applyAlignment="1" pivotButton="0" quotePrefix="0" xfId="0">
      <alignment horizontal="center" vertical="center"/>
    </xf>
    <xf numFmtId="0" fontId="9" fillId="2" borderId="2" applyAlignment="1" pivotButton="0" quotePrefix="0" xfId="0">
      <alignment horizontal="center" vertical="center"/>
    </xf>
    <xf numFmtId="0" fontId="11" fillId="2" borderId="0" applyAlignment="1" pivotButton="0" quotePrefix="0" xfId="0">
      <alignment horizontal="left" vertical="center" indent="1"/>
    </xf>
    <xf numFmtId="0" fontId="11" fillId="2" borderId="0" applyAlignment="1" pivotButton="0" quotePrefix="0" xfId="0">
      <alignment horizontal="center" vertical="center"/>
    </xf>
    <xf numFmtId="0" fontId="8" fillId="2" borderId="2" applyAlignment="1" pivotButton="0" quotePrefix="0" xfId="0">
      <alignment vertical="top" wrapText="1" indent="1"/>
    </xf>
    <xf numFmtId="0" fontId="0" fillId="2" borderId="2" pivotButton="0" quotePrefix="0" xfId="0"/>
    <xf numFmtId="0" fontId="14" fillId="2" borderId="2" applyAlignment="1" pivotButton="0" quotePrefix="0" xfId="0">
      <alignment vertical="top" wrapText="1"/>
    </xf>
    <xf numFmtId="0" fontId="1" fillId="2" borderId="0" applyAlignment="1" pivotButton="0" quotePrefix="0" xfId="0">
      <alignment vertical="center" indent="1"/>
    </xf>
    <xf numFmtId="9" fontId="10" fillId="2" borderId="0" applyAlignment="1" pivotButton="0" quotePrefix="0" xfId="0">
      <alignment horizontal="center" vertical="center"/>
    </xf>
    <xf numFmtId="0" fontId="15" fillId="2" borderId="0" applyAlignment="1" pivotButton="0" quotePrefix="0" xfId="0">
      <alignment vertical="center" indent="1"/>
    </xf>
    <xf numFmtId="0" fontId="16" fillId="2" borderId="0" applyAlignment="1" pivotButton="0" quotePrefix="0" xfId="0">
      <alignment vertical="top" wrapText="1" indent="1"/>
    </xf>
    <xf numFmtId="0" fontId="17" fillId="0" borderId="0" pivotButton="0" quotePrefix="0" xfId="0"/>
    <xf numFmtId="0" fontId="15" fillId="0" borderId="0" pivotButton="0" quotePrefix="0" xfId="0"/>
    <xf numFmtId="0" fontId="6" fillId="3" borderId="4" applyAlignment="1" pivotButton="0" quotePrefix="0" xfId="0">
      <alignment horizontal="left" vertical="center" wrapText="1"/>
    </xf>
    <xf numFmtId="0" fontId="19" fillId="3" borderId="4" applyAlignment="1" pivotButton="0" quotePrefix="0" xfId="0">
      <alignment horizontal="center" vertical="center" wrapText="1"/>
    </xf>
    <xf numFmtId="0" fontId="18" fillId="2" borderId="5" applyAlignment="1" pivotButton="0" quotePrefix="0" xfId="0">
      <alignment horizontal="left" vertical="top" wrapText="1"/>
    </xf>
    <xf numFmtId="0" fontId="10" fillId="2" borderId="5" applyAlignment="1" pivotButton="0" quotePrefix="0" xfId="0">
      <alignment horizontal="left" vertical="top" wrapText="1"/>
    </xf>
    <xf numFmtId="1" fontId="9" fillId="2" borderId="5" applyAlignment="1" pivotButton="0" quotePrefix="0" xfId="0">
      <alignment horizontal="center" vertical="center" wrapText="1"/>
    </xf>
    <xf numFmtId="0" fontId="20" fillId="2" borderId="5" applyAlignment="1" pivotButton="0" quotePrefix="0" xfId="0">
      <alignment horizontal="left" vertical="top" wrapText="1"/>
    </xf>
    <xf numFmtId="0" fontId="0" fillId="0" borderId="6" pivotButton="0" quotePrefix="0" xfId="0"/>
    <xf numFmtId="0" fontId="4" fillId="2" borderId="7" applyAlignment="1" pivotButton="0" quotePrefix="0" xfId="0">
      <alignment vertical="bottom"/>
    </xf>
  </cellXfs>
  <cellStyles count="1">
    <cellStyle name="Normal" xfId="0" builtinId="0" hidden="0"/>
  </cellStyles>
  <dxfs count="3">
    <dxf>
      <fill>
        <patternFill patternType="solid">
          <fgColor rgb="00FFFFFF"/>
          <bgColor rgb="00FFFFFF"/>
        </patternFill>
      </fill>
    </dxf>
    <dxf>
      <font>
        <b val="1"/>
        <color rgb="00FFFFFF"/>
      </font>
      <fill>
        <patternFill patternType="solid">
          <fgColor rgb="005F6B77"/>
          <bgColor rgb="005F6B77"/>
        </patternFill>
      </fill>
    </dxf>
    <dxf>
      <font>
        <b val="1"/>
        <color rgb="005F6B77"/>
      </font>
      <fill>
        <patternFill patternType="solid">
          <fgColor rgb="00F1F2F3"/>
          <bgColor rgb="00F1F2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1430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0</rowOff>
    </from>
    <ext cx="990600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0" customWidth="1" min="2" max="2"/>
    <col width="9" customWidth="1" min="3" max="3"/>
    <col width="16.5" customWidth="1" min="4" max="4"/>
    <col width="16.5" customWidth="1" min="5" max="5"/>
    <col width="16.5" customWidth="1" min="6" max="6"/>
    <col width="16.5" customWidth="1" min="7" max="7"/>
    <col width="16.5" customWidth="1" min="8" max="8"/>
    <col width="16.5" customWidth="1" min="9" max="9"/>
    <col width="2.5" customWidth="1" min="10" max="10"/>
    <col hidden="1" width="8" customWidth="1" min="11" max="11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28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6" customHeight="1">
      <c r="A3" s="1" t="n"/>
      <c r="B3" s="2" t="inlineStr">
        <is>
          <t>SCORECARD MATRIX</t>
        </is>
      </c>
      <c r="C3" s="1" t="n"/>
      <c r="D3" s="1" t="n"/>
      <c r="E3" s="1" t="n"/>
      <c r="F3" s="1" t="n"/>
      <c r="G3" s="1" t="n"/>
      <c r="H3" s="1" t="n"/>
      <c r="I3" s="1" t="n"/>
      <c r="J3" s="1" t="n"/>
    </row>
    <row r="4" ht="32" customHeight="1">
      <c r="A4" s="1" t="n"/>
      <c r="B4" s="3" t="inlineStr">
        <is>
          <t>Chief Operating Officer</t>
        </is>
      </c>
      <c r="J4" s="1" t="n"/>
    </row>
    <row r="5">
      <c r="A5" s="1" t="n"/>
      <c r="B5" s="4" t="inlineStr">
        <is>
          <t>Prepared for Halden Group  ·  September 2026  ·  Confidential</t>
        </is>
      </c>
      <c r="J5" s="1" t="n"/>
    </row>
    <row r="6" ht="10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</row>
    <row r="7" ht="18" customHeight="1">
      <c r="A7" s="1" t="n"/>
      <c r="B7" s="40" t="inlineStr">
        <is>
          <t>CLIENT</t>
        </is>
      </c>
      <c r="C7" s="39" t="n"/>
      <c r="D7" s="40" t="inlineStr">
        <is>
          <t>DATE</t>
        </is>
      </c>
      <c r="E7" s="39" t="n"/>
      <c r="F7" s="40" t="inlineStr">
        <is>
          <t>CONSULTANT</t>
        </is>
      </c>
      <c r="G7" s="39" t="n"/>
      <c r="H7" s="40" t="inlineStr">
        <is>
          <t>CANDIDATES</t>
        </is>
      </c>
      <c r="I7" s="39" t="n"/>
      <c r="J7" s="1" t="n"/>
    </row>
    <row r="8" ht="22" customHeight="1">
      <c r="A8" s="1" t="n"/>
      <c r="B8" s="7" t="inlineStr">
        <is>
          <t>Halden Group</t>
        </is>
      </c>
      <c r="D8" s="7" t="inlineStr">
        <is>
          <t>September 2026</t>
        </is>
      </c>
      <c r="F8" s="7" t="inlineStr">
        <is>
          <t>Clare Whitfield</t>
        </is>
      </c>
      <c r="H8" s="7">
        <f>COUNTIF(D10:I10,"?*")</f>
        <v/>
      </c>
      <c r="J8" s="1" t="n"/>
    </row>
    <row r="9" ht="12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</row>
    <row r="10" ht="30" customHeight="1">
      <c r="A10" s="1" t="n"/>
      <c r="B10" s="8" t="inlineStr">
        <is>
          <t>Criteria</t>
        </is>
      </c>
      <c r="C10" s="9" t="inlineStr">
        <is>
          <t>Weight</t>
        </is>
      </c>
      <c r="D10" s="10">
        <f>IF(INDEX(Scores!$B$6:$B$11,1)="","",INDEX(Scores!$B$6:$B$11,1))</f>
        <v/>
      </c>
      <c r="E10" s="10">
        <f>IF(INDEX(Scores!$B$6:$B$11,2)="","",INDEX(Scores!$B$6:$B$11,2))</f>
        <v/>
      </c>
      <c r="F10" s="10">
        <f>IF(INDEX(Scores!$B$6:$B$11,3)="","",INDEX(Scores!$B$6:$B$11,3))</f>
        <v/>
      </c>
      <c r="G10" s="10">
        <f>IF(INDEX(Scores!$B$6:$B$11,4)="","",INDEX(Scores!$B$6:$B$11,4))</f>
        <v/>
      </c>
      <c r="H10" s="10">
        <f>IF(INDEX(Scores!$B$6:$B$11,5)="","",INDEX(Scores!$B$6:$B$11,5))</f>
        <v/>
      </c>
      <c r="I10" s="10">
        <f>IF(INDEX(Scores!$B$6:$B$11,6)="","",INDEX(Scores!$B$6:$B$11,6))</f>
        <v/>
      </c>
      <c r="J10" s="1" t="n"/>
    </row>
    <row r="11" ht="34" customHeight="1">
      <c r="A11" s="1" t="n"/>
      <c r="D11" s="12">
        <f>IF(INDEX(Scores!$B$6:$B$11,1)="","",INDEX(Scores!$C$6:$C$11,1)&amp;IF(INDEX(Scores!$D$6:$D$11,1)="","",CHAR(10)&amp;INDEX(Scores!$D$6:$D$11,1)))</f>
        <v/>
      </c>
      <c r="E11" s="12">
        <f>IF(INDEX(Scores!$B$6:$B$11,2)="","",INDEX(Scores!$C$6:$C$11,2)&amp;IF(INDEX(Scores!$D$6:$D$11,2)="","",CHAR(10)&amp;INDEX(Scores!$D$6:$D$11,2)))</f>
        <v/>
      </c>
      <c r="F11" s="12">
        <f>IF(INDEX(Scores!$B$6:$B$11,3)="","",INDEX(Scores!$C$6:$C$11,3)&amp;IF(INDEX(Scores!$D$6:$D$11,3)="","",CHAR(10)&amp;INDEX(Scores!$D$6:$D$11,3)))</f>
        <v/>
      </c>
      <c r="G11" s="12">
        <f>IF(INDEX(Scores!$B$6:$B$11,4)="","",INDEX(Scores!$C$6:$C$11,4)&amp;IF(INDEX(Scores!$D$6:$D$11,4)="","",CHAR(10)&amp;INDEX(Scores!$D$6:$D$11,4)))</f>
        <v/>
      </c>
      <c r="H11" s="12">
        <f>IF(INDEX(Scores!$B$6:$B$11,5)="","",INDEX(Scores!$C$6:$C$11,5)&amp;IF(INDEX(Scores!$D$6:$D$11,5)="","",CHAR(10)&amp;INDEX(Scores!$D$6:$D$11,5)))</f>
        <v/>
      </c>
      <c r="I11" s="12">
        <f>IF(INDEX(Scores!$B$6:$B$11,6)="","",INDEX(Scores!$C$6:$C$11,6)&amp;IF(INDEX(Scores!$D$6:$D$11,6)="","",CHAR(10)&amp;INDEX(Scores!$D$6:$D$11,6)))</f>
        <v/>
      </c>
      <c r="J11" s="1" t="n"/>
    </row>
    <row r="12" ht="23" customHeight="1">
      <c r="A12" s="1" t="n"/>
      <c r="B12" s="13" t="inlineStr">
        <is>
          <t>Operational leadership</t>
        </is>
      </c>
      <c r="C12" s="14">
        <f>IF(K12="","",IFERROR(IF(SUMPRODUCT(--ISNUMBER(SEARCH({"/","-",":"},K12&amp;"")))&gt;0,"",VALUE(SUBSTITUTE(K12&amp;"","%",""))/100),""))</f>
        <v/>
      </c>
      <c r="D12" s="15">
        <f>IF(INDEX(Scores!E$6:E$11,1)="","",INDEX(Scores!E$6:E$11,1))</f>
        <v/>
      </c>
      <c r="E12" s="15">
        <f>IF(INDEX(Scores!E$6:E$11,2)="","",INDEX(Scores!E$6:E$11,2))</f>
        <v/>
      </c>
      <c r="F12" s="15">
        <f>IF(INDEX(Scores!E$6:E$11,3)="","",INDEX(Scores!E$6:E$11,3))</f>
        <v/>
      </c>
      <c r="G12" s="15">
        <f>IF(INDEX(Scores!E$6:E$11,4)="","",INDEX(Scores!E$6:E$11,4))</f>
        <v/>
      </c>
      <c r="H12" s="15">
        <f>IF(INDEX(Scores!E$6:E$11,5)="","",INDEX(Scores!E$6:E$11,5))</f>
        <v/>
      </c>
      <c r="I12" s="15">
        <f>IF(INDEX(Scores!E$6:E$11,6)="","",INDEX(Scores!E$6:E$11,6))</f>
        <v/>
      </c>
      <c r="J12" s="1" t="n"/>
      <c r="K12" t="inlineStr">
        <is>
          <t>20</t>
        </is>
      </c>
    </row>
    <row r="13" ht="23" customHeight="1">
      <c r="A13" s="1" t="n"/>
      <c r="B13" s="13" t="inlineStr">
        <is>
          <t>Supply chain transformation</t>
        </is>
      </c>
      <c r="C13" s="14">
        <f>IF(K13="","",IFERROR(IF(SUMPRODUCT(--ISNUMBER(SEARCH({"/","-",":"},K13&amp;"")))&gt;0,"",VALUE(SUBSTITUTE(K13&amp;"","%",""))/100),""))</f>
        <v/>
      </c>
      <c r="D13" s="15">
        <f>IF(INDEX(Scores!F$6:F$11,1)="","",INDEX(Scores!F$6:F$11,1))</f>
        <v/>
      </c>
      <c r="E13" s="15">
        <f>IF(INDEX(Scores!F$6:F$11,2)="","",INDEX(Scores!F$6:F$11,2))</f>
        <v/>
      </c>
      <c r="F13" s="15">
        <f>IF(INDEX(Scores!F$6:F$11,3)="","",INDEX(Scores!F$6:F$11,3))</f>
        <v/>
      </c>
      <c r="G13" s="15">
        <f>IF(INDEX(Scores!F$6:F$11,4)="","",INDEX(Scores!F$6:F$11,4))</f>
        <v/>
      </c>
      <c r="H13" s="15">
        <f>IF(INDEX(Scores!F$6:F$11,5)="","",INDEX(Scores!F$6:F$11,5))</f>
        <v/>
      </c>
      <c r="I13" s="15">
        <f>IF(INDEX(Scores!F$6:F$11,6)="","",INDEX(Scores!F$6:F$11,6))</f>
        <v/>
      </c>
      <c r="J13" s="1" t="n"/>
      <c r="K13" t="inlineStr">
        <is>
          <t>15</t>
        </is>
      </c>
    </row>
    <row r="14" ht="23" customHeight="1">
      <c r="A14" s="1" t="n"/>
      <c r="B14" s="13" t="inlineStr">
        <is>
          <t>Finance &amp; Commercial acumen</t>
        </is>
      </c>
      <c r="C14" s="14">
        <f>IF(K14="","",IFERROR(IF(SUMPRODUCT(--ISNUMBER(SEARCH({"/","-",":"},K14&amp;"")))&gt;0,"",VALUE(SUBSTITUTE(K14&amp;"","%",""))/100),""))</f>
        <v/>
      </c>
      <c r="D14" s="15">
        <f>IF(INDEX(Scores!G$6:G$11,1)="","",INDEX(Scores!G$6:G$11,1))</f>
        <v/>
      </c>
      <c r="E14" s="15">
        <f>IF(INDEX(Scores!G$6:G$11,2)="","",INDEX(Scores!G$6:G$11,2))</f>
        <v/>
      </c>
      <c r="F14" s="15">
        <f>IF(INDEX(Scores!G$6:G$11,3)="","",INDEX(Scores!G$6:G$11,3))</f>
        <v/>
      </c>
      <c r="G14" s="15">
        <f>IF(INDEX(Scores!G$6:G$11,4)="","",INDEX(Scores!G$6:G$11,4))</f>
        <v/>
      </c>
      <c r="H14" s="15">
        <f>IF(INDEX(Scores!G$6:G$11,5)="","",INDEX(Scores!G$6:G$11,5))</f>
        <v/>
      </c>
      <c r="I14" s="15">
        <f>IF(INDEX(Scores!G$6:G$11,6)="","",INDEX(Scores!G$6:G$11,6))</f>
        <v/>
      </c>
      <c r="J14" s="1" t="n"/>
      <c r="K14" t="inlineStr">
        <is>
          <t>15</t>
        </is>
      </c>
    </row>
    <row r="15" ht="23" customHeight="1">
      <c r="A15" s="1" t="n"/>
      <c r="B15" s="13" t="inlineStr">
        <is>
          <t>People leadership</t>
        </is>
      </c>
      <c r="C15" s="14">
        <f>IF(K15="","",IFERROR(IF(SUMPRODUCT(--ISNUMBER(SEARCH({"/","-",":"},K15&amp;"")))&gt;0,"",VALUE(SUBSTITUTE(K15&amp;"","%",""))/100),""))</f>
        <v/>
      </c>
      <c r="D15" s="15">
        <f>IF(INDEX(Scores!H$6:H$11,1)="","",INDEX(Scores!H$6:H$11,1))</f>
        <v/>
      </c>
      <c r="E15" s="15">
        <f>IF(INDEX(Scores!H$6:H$11,2)="","",INDEX(Scores!H$6:H$11,2))</f>
        <v/>
      </c>
      <c r="F15" s="15">
        <f>IF(INDEX(Scores!H$6:H$11,3)="","",INDEX(Scores!H$6:H$11,3))</f>
        <v/>
      </c>
      <c r="G15" s="15">
        <f>IF(INDEX(Scores!H$6:H$11,4)="","",INDEX(Scores!H$6:H$11,4))</f>
        <v/>
      </c>
      <c r="H15" s="15">
        <f>IF(INDEX(Scores!H$6:H$11,5)="","",INDEX(Scores!H$6:H$11,5))</f>
        <v/>
      </c>
      <c r="I15" s="15">
        <f>IF(INDEX(Scores!H$6:H$11,6)="","",INDEX(Scores!H$6:H$11,6))</f>
        <v/>
      </c>
      <c r="J15" s="1" t="n"/>
      <c r="K15" t="inlineStr">
        <is>
          <t>15</t>
        </is>
      </c>
    </row>
    <row r="16" ht="23" customHeight="1">
      <c r="A16" s="1" t="n"/>
      <c r="B16" s="13" t="inlineStr">
        <is>
          <t>Integration and change</t>
        </is>
      </c>
      <c r="C16" s="14">
        <f>IF(K16="","",IFERROR(IF(SUMPRODUCT(--ISNUMBER(SEARCH({"/","-",":"},K16&amp;"")))&gt;0,"",VALUE(SUBSTITUTE(K16&amp;"","%",""))/100),""))</f>
        <v/>
      </c>
      <c r="D16" s="15">
        <f>IF(INDEX(Scores!I$6:I$11,1)="","",INDEX(Scores!I$6:I$11,1))</f>
        <v/>
      </c>
      <c r="E16" s="15">
        <f>IF(INDEX(Scores!I$6:I$11,2)="","",INDEX(Scores!I$6:I$11,2))</f>
        <v/>
      </c>
      <c r="F16" s="15">
        <f>IF(INDEX(Scores!I$6:I$11,3)="","",INDEX(Scores!I$6:I$11,3))</f>
        <v/>
      </c>
      <c r="G16" s="15">
        <f>IF(INDEX(Scores!I$6:I$11,4)="","",INDEX(Scores!I$6:I$11,4))</f>
        <v/>
      </c>
      <c r="H16" s="15">
        <f>IF(INDEX(Scores!I$6:I$11,5)="","",INDEX(Scores!I$6:I$11,5))</f>
        <v/>
      </c>
      <c r="I16" s="15">
        <f>IF(INDEX(Scores!I$6:I$11,6)="","",INDEX(Scores!I$6:I$11,6))</f>
        <v/>
      </c>
      <c r="J16" s="1" t="n"/>
      <c r="K16" t="inlineStr">
        <is>
          <t>10</t>
        </is>
      </c>
    </row>
    <row r="17" ht="23" customHeight="1">
      <c r="A17" s="1" t="n"/>
      <c r="B17" s="13" t="inlineStr">
        <is>
          <t>Technology and automation</t>
        </is>
      </c>
      <c r="C17" s="14">
        <f>IF(K17="","",IFERROR(IF(SUMPRODUCT(--ISNUMBER(SEARCH({"/","-",":"},K17&amp;"")))&gt;0,"",VALUE(SUBSTITUTE(K17&amp;"","%",""))/100),""))</f>
        <v/>
      </c>
      <c r="D17" s="15">
        <f>IF(INDEX(Scores!J$6:J$11,1)="","",INDEX(Scores!J$6:J$11,1))</f>
        <v/>
      </c>
      <c r="E17" s="15">
        <f>IF(INDEX(Scores!J$6:J$11,2)="","",INDEX(Scores!J$6:J$11,2))</f>
        <v/>
      </c>
      <c r="F17" s="15">
        <f>IF(INDEX(Scores!J$6:J$11,3)="","",INDEX(Scores!J$6:J$11,3))</f>
        <v/>
      </c>
      <c r="G17" s="15">
        <f>IF(INDEX(Scores!J$6:J$11,4)="","",INDEX(Scores!J$6:J$11,4))</f>
        <v/>
      </c>
      <c r="H17" s="15">
        <f>IF(INDEX(Scores!J$6:J$11,5)="","",INDEX(Scores!J$6:J$11,5))</f>
        <v/>
      </c>
      <c r="I17" s="15">
        <f>IF(INDEX(Scores!J$6:J$11,6)="","",INDEX(Scores!J$6:J$11,6))</f>
        <v/>
      </c>
      <c r="J17" s="1" t="n"/>
      <c r="K17" t="inlineStr">
        <is>
          <t>10</t>
        </is>
      </c>
    </row>
    <row r="18" ht="23" customHeight="1">
      <c r="A18" s="1" t="n"/>
      <c r="B18" s="13" t="inlineStr">
        <is>
          <t>Board and stakeholder presence</t>
        </is>
      </c>
      <c r="C18" s="14">
        <f>IF(K18="","",IFERROR(IF(SUMPRODUCT(--ISNUMBER(SEARCH({"/","-",":"},K18&amp;"")))&gt;0,"",VALUE(SUBSTITUTE(K18&amp;"","%",""))/100),""))</f>
        <v/>
      </c>
      <c r="D18" s="15">
        <f>IF(INDEX(Scores!K$6:K$11,1)="","",INDEX(Scores!K$6:K$11,1))</f>
        <v/>
      </c>
      <c r="E18" s="15">
        <f>IF(INDEX(Scores!K$6:K$11,2)="","",INDEX(Scores!K$6:K$11,2))</f>
        <v/>
      </c>
      <c r="F18" s="15">
        <f>IF(INDEX(Scores!K$6:K$11,3)="","",INDEX(Scores!K$6:K$11,3))</f>
        <v/>
      </c>
      <c r="G18" s="15">
        <f>IF(INDEX(Scores!K$6:K$11,4)="","",INDEX(Scores!K$6:K$11,4))</f>
        <v/>
      </c>
      <c r="H18" s="15">
        <f>IF(INDEX(Scores!K$6:K$11,5)="","",INDEX(Scores!K$6:K$11,5))</f>
        <v/>
      </c>
      <c r="I18" s="15">
        <f>IF(INDEX(Scores!K$6:K$11,6)="","",INDEX(Scores!K$6:K$11,6))</f>
        <v/>
      </c>
      <c r="J18" s="1" t="n"/>
      <c r="K18" t="inlineStr">
        <is>
          <t>10</t>
        </is>
      </c>
    </row>
    <row r="19" ht="23" customHeight="1">
      <c r="A19" s="1" t="n"/>
      <c r="B19" s="13" t="inlineStr">
        <is>
          <t>Values and culture fit</t>
        </is>
      </c>
      <c r="C19" s="14">
        <f>IF(K19="","",IFERROR(IF(SUMPRODUCT(--ISNUMBER(SEARCH({"/","-",":"},K19&amp;"")))&gt;0,"",VALUE(SUBSTITUTE(K19&amp;"","%",""))/100),""))</f>
        <v/>
      </c>
      <c r="D19" s="15">
        <f>IF(INDEX(Scores!L$6:L$11,1)="","",INDEX(Scores!L$6:L$11,1))</f>
        <v/>
      </c>
      <c r="E19" s="15">
        <f>IF(INDEX(Scores!L$6:L$11,2)="","",INDEX(Scores!L$6:L$11,2))</f>
        <v/>
      </c>
      <c r="F19" s="15">
        <f>IF(INDEX(Scores!L$6:L$11,3)="","",INDEX(Scores!L$6:L$11,3))</f>
        <v/>
      </c>
      <c r="G19" s="15">
        <f>IF(INDEX(Scores!L$6:L$11,4)="","",INDEX(Scores!L$6:L$11,4))</f>
        <v/>
      </c>
      <c r="H19" s="15">
        <f>IF(INDEX(Scores!L$6:L$11,5)="","",INDEX(Scores!L$6:L$11,5))</f>
        <v/>
      </c>
      <c r="I19" s="15">
        <f>IF(INDEX(Scores!L$6:L$11,6)="","",INDEX(Scores!L$6:L$11,6))</f>
        <v/>
      </c>
      <c r="J19" s="1" t="n"/>
      <c r="K19" t="inlineStr">
        <is>
          <t>5</t>
        </is>
      </c>
    </row>
    <row r="20" ht="26" customHeight="1">
      <c r="A20" s="1" t="n"/>
      <c r="B20" s="16" t="inlineStr">
        <is>
          <t>Weighted total</t>
        </is>
      </c>
      <c r="C20" s="17" t="inlineStr">
        <is>
          <t>out of 5</t>
        </is>
      </c>
      <c r="D20" s="18">
        <f>IF(COUNT(D12:D19)=0,"",SUMPRODUCT($C$12:$C$19,D12:D19))</f>
        <v/>
      </c>
      <c r="E20" s="18">
        <f>IF(COUNT(E12:E19)=0,"",SUMPRODUCT($C$12:$C$19,E12:E19))</f>
        <v/>
      </c>
      <c r="F20" s="18">
        <f>IF(COUNT(F12:F19)=0,"",SUMPRODUCT($C$12:$C$19,F12:F19))</f>
        <v/>
      </c>
      <c r="G20" s="18">
        <f>IF(COUNT(G12:G19)=0,"",SUMPRODUCT($C$12:$C$19,G12:G19))</f>
        <v/>
      </c>
      <c r="H20" s="18">
        <f>IF(COUNT(H12:H19)=0,"",SUMPRODUCT($C$12:$C$19,H12:H19))</f>
        <v/>
      </c>
      <c r="I20" s="18">
        <f>IF(COUNT(I12:I19)=0,"",SUMPRODUCT($C$12:$C$19,I12:I19))</f>
        <v/>
      </c>
      <c r="J20" s="1" t="n"/>
    </row>
    <row r="21" ht="20" customHeight="1">
      <c r="A21" s="1" t="n"/>
      <c r="B21" s="19" t="inlineStr">
        <is>
          <t>Rank</t>
        </is>
      </c>
      <c r="C21" s="20" t="n"/>
      <c r="D21" s="21">
        <f>IF(D20="","",RANK(D20,$D$20:$I$20))</f>
        <v/>
      </c>
      <c r="E21" s="21">
        <f>IF(E20="","",RANK(E20,$D$20:$I$20))</f>
        <v/>
      </c>
      <c r="F21" s="21">
        <f>IF(F20="","",RANK(F20,$D$20:$I$20))</f>
        <v/>
      </c>
      <c r="G21" s="21">
        <f>IF(G20="","",RANK(G20,$D$20:$I$20))</f>
        <v/>
      </c>
      <c r="H21" s="21">
        <f>IF(H20="","",RANK(H20,$D$20:$I$20))</f>
        <v/>
      </c>
      <c r="I21" s="21">
        <f>IF(I20="","",RANK(I20,$D$20:$I$20))</f>
        <v/>
      </c>
      <c r="J21" s="1" t="n"/>
    </row>
    <row r="22" ht="16" customHeight="1">
      <c r="A22" s="1" t="n"/>
      <c r="B22" s="22" t="inlineStr">
        <is>
          <t>Criteria scored</t>
        </is>
      </c>
      <c r="C22" s="23" t="n"/>
      <c r="D22" s="23">
        <f>IF(D$10="","",COUNT(D12:D19)&amp;" of "&amp;SUMPRODUCT(--($B$12:$B$19&lt;&gt;"")))</f>
        <v/>
      </c>
      <c r="E22" s="23">
        <f>IF(E$10="","",COUNT(E12:E19)&amp;" of "&amp;SUMPRODUCT(--($B$12:$B$19&lt;&gt;"")))</f>
        <v/>
      </c>
      <c r="F22" s="23">
        <f>IF(F$10="","",COUNT(F12:F19)&amp;" of "&amp;SUMPRODUCT(--($B$12:$B$19&lt;&gt;"")))</f>
        <v/>
      </c>
      <c r="G22" s="23">
        <f>IF(G$10="","",COUNT(G12:G19)&amp;" of "&amp;SUMPRODUCT(--($B$12:$B$19&lt;&gt;"")))</f>
        <v/>
      </c>
      <c r="H22" s="23">
        <f>IF(H$10="","",COUNT(H12:H19)&amp;" of "&amp;SUMPRODUCT(--($B$12:$B$19&lt;&gt;"")))</f>
        <v/>
      </c>
      <c r="I22" s="23">
        <f>IF(I$10="","",COUNT(I12:I19)&amp;" of "&amp;SUMPRODUCT(--($B$12:$B$19&lt;&gt;"")))</f>
        <v/>
      </c>
      <c r="J22" s="1" t="n"/>
    </row>
    <row r="23" ht="8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</row>
    <row r="24" ht="88" customHeight="1">
      <c r="A24" s="1" t="n"/>
      <c r="B24" s="24" t="inlineStr">
        <is>
          <t>Evidence and comments</t>
        </is>
      </c>
      <c r="C24" s="25" t="n"/>
      <c r="D24" s="26">
        <f>IF(INDEX(Scores!$M$6:$M$11,1)="","",INDEX(Scores!$M$6:$M$11,1))</f>
        <v/>
      </c>
      <c r="E24" s="26">
        <f>IF(INDEX(Scores!$M$6:$M$11,2)="","",INDEX(Scores!$M$6:$M$11,2))</f>
        <v/>
      </c>
      <c r="F24" s="26">
        <f>IF(INDEX(Scores!$M$6:$M$11,3)="","",INDEX(Scores!$M$6:$M$11,3))</f>
        <v/>
      </c>
      <c r="G24" s="26">
        <f>IF(INDEX(Scores!$M$6:$M$11,4)="","",INDEX(Scores!$M$6:$M$11,4))</f>
        <v/>
      </c>
      <c r="H24" s="26">
        <f>IF(INDEX(Scores!$M$6:$M$11,5)="","",INDEX(Scores!$M$6:$M$11,5))</f>
        <v/>
      </c>
      <c r="I24" s="26">
        <f>IF(INDEX(Scores!$M$6:$M$11,6)="","",INDEX(Scores!$M$6:$M$11,6))</f>
        <v/>
      </c>
      <c r="J24" s="1" t="n"/>
    </row>
    <row r="25" ht="10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</row>
    <row r="26" ht="20" customHeight="1">
      <c r="A26" s="1" t="n"/>
      <c r="B26" s="27" t="inlineStr">
        <is>
          <t>Weights total</t>
        </is>
      </c>
      <c r="C26" s="28">
        <f>SUM($C$12:$C$19)</f>
        <v/>
      </c>
      <c r="D26" s="29">
        <f>IF(COUNT($C$12:$C$19)=0,"No weights stated",IF(ABS(C26-1)&lt;0.0005,"Weights total 100%","Check: the weights total "&amp;TEXT(C26,"0%")&amp;", not 100%"))</f>
        <v/>
      </c>
      <c r="J26" s="1" t="n"/>
    </row>
    <row r="27" ht="26" customHeight="1">
      <c r="A27" s="1" t="n"/>
      <c r="B27" s="30" t="inlineStr">
        <is>
          <t>Scores 1-5 only from the consultant’s notes; blank = not scored (counts as 0). Weighted total = sum of weight × score, out of 5. Edit scores on the Scores sheet: totals and ranks recalculate.</t>
        </is>
      </c>
      <c r="J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</row>
  </sheetData>
  <mergeCells count="14">
    <mergeCell ref="D8:E8"/>
    <mergeCell ref="H8:I8"/>
    <mergeCell ref="D7:E7"/>
    <mergeCell ref="B7:C7"/>
    <mergeCell ref="H7:I7"/>
    <mergeCell ref="B5:I5"/>
    <mergeCell ref="C10:C11"/>
    <mergeCell ref="D26:I26"/>
    <mergeCell ref="B10:B11"/>
    <mergeCell ref="B27:I27"/>
    <mergeCell ref="B8:C8"/>
    <mergeCell ref="B4:I4"/>
    <mergeCell ref="F7:G7"/>
    <mergeCell ref="F8:G8"/>
  </mergeCells>
  <conditionalFormatting sqref="D10:I11">
    <cfRule type="expression" priority="1" dxfId="0">
      <formula>D$10=""</formula>
    </cfRule>
  </conditionalFormatting>
  <conditionalFormatting sqref="D12:I19">
    <cfRule type="colorScale" priority="2">
      <colorScale>
        <cfvo type="num" val="1"/>
        <cfvo type="num" val="5"/>
        <color rgb="00F5F6F7"/>
        <color rgb="008F97A0"/>
      </colorScale>
    </cfRule>
  </conditionalFormatting>
  <conditionalFormatting sqref="D21:I21">
    <cfRule type="expression" priority="3" dxfId="1">
      <formula>D21=1</formula>
    </cfRule>
  </conditionalFormatting>
  <conditionalFormatting sqref="C26:I26">
    <cfRule type="expression" priority="4" dxfId="2">
      <formula>AND(COUNT($C$12:$C$19)&gt;0,ABS($C$26-1)&gt;=0.0005)</formula>
    </cfRule>
  </conditionalFormatting>
  <dataValidations count="1">
    <dataValidation sqref="D12:I19" showDropDown="0" showInputMessage="0" showErrorMessage="0" allowBlank="1" errorTitle="Score" error="Scores are whole numbers from 1 to 5" type="whole" operator="between">
      <formula1>1</formula1>
      <formula2>5</formula2>
    </dataValidation>
  </dataValidations>
  <printOptions horizontalCentered="1"/>
  <pageMargins left="0.4" right="0.4" top="0.5" bottom="0.7" header="0.5" footer="0.3"/>
  <pageSetup orientation="landscape" paperSize="9" fitToHeight="1" fitToWidth="1"/>
  <headerFooter>
    <oddHeader/>
    <oddFooter>&amp;L&amp;8 Template by Formatix.AI — formatix.ai/templates&amp;R&amp;8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11"/>
  <sheetViews>
    <sheetView showGridLines="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26" customWidth="1" min="3" max="3"/>
    <col width="22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44" customWidth="1" min="13" max="13"/>
    <col hidden="1" width="6" customWidth="1" min="14" max="14"/>
    <col hidden="1" width="6" customWidth="1" min="15" max="15"/>
    <col hidden="1" width="6" customWidth="1" min="16" max="16"/>
    <col hidden="1" width="6" customWidth="1" min="17" max="17"/>
    <col hidden="1" width="6" customWidth="1" min="18" max="18"/>
    <col hidden="1" width="6" customWidth="1" min="19" max="19"/>
    <col hidden="1" width="6" customWidth="1" min="20" max="20"/>
    <col hidden="1" width="6" customWidth="1" min="21" max="21"/>
  </cols>
  <sheetData>
    <row r="1" ht="26" customHeight="1"/>
    <row r="2" ht="26" customHeight="1">
      <c r="B2" s="31" t="inlineStr">
        <is>
          <t>Scores</t>
        </is>
      </c>
    </row>
    <row r="3">
      <c r="B3" s="32" t="inlineStr">
        <is>
          <t>Chief Operating Officer  ·  Halden Group  ·  Scores 1-5 from the consultant’s notes  ·  Confidential</t>
        </is>
      </c>
    </row>
    <row r="4"/>
    <row r="5" ht="46" customHeight="1">
      <c r="A5" s="33" t="inlineStr">
        <is>
          <t>#</t>
        </is>
      </c>
      <c r="B5" s="33" t="inlineStr">
        <is>
          <t>Candidate</t>
        </is>
      </c>
      <c r="C5" s="33" t="inlineStr">
        <is>
          <t>Current role</t>
        </is>
      </c>
      <c r="D5" s="33" t="inlineStr">
        <is>
          <t>Company</t>
        </is>
      </c>
      <c r="E5" s="34" t="inlineStr">
        <is>
          <t>Operational leadership</t>
        </is>
      </c>
      <c r="F5" s="34" t="inlineStr">
        <is>
          <t>Supply chain transformation</t>
        </is>
      </c>
      <c r="G5" s="34" t="inlineStr">
        <is>
          <t>Finance &amp; Commercial acumen</t>
        </is>
      </c>
      <c r="H5" s="34" t="inlineStr">
        <is>
          <t>People leadership</t>
        </is>
      </c>
      <c r="I5" s="34" t="inlineStr">
        <is>
          <t>Integration and change</t>
        </is>
      </c>
      <c r="J5" s="34" t="inlineStr">
        <is>
          <t>Technology and automation</t>
        </is>
      </c>
      <c r="K5" s="34" t="inlineStr">
        <is>
          <t>Board and stakeholder presence</t>
        </is>
      </c>
      <c r="L5" s="34" t="inlineStr">
        <is>
          <t>Values and culture fit</t>
        </is>
      </c>
      <c r="M5" s="33" t="inlineStr">
        <is>
          <t>Evidence and comments</t>
        </is>
      </c>
    </row>
    <row r="6" ht="40" customHeight="1">
      <c r="A6" s="35" t="inlineStr">
        <is>
          <t>1</t>
        </is>
      </c>
      <c r="B6" s="36" t="inlineStr">
        <is>
          <t>Eleanor Marsh</t>
        </is>
      </c>
      <c r="C6" s="35" t="inlineStr">
        <is>
          <t>Group Operations Director</t>
        </is>
      </c>
      <c r="D6" s="35" t="inlineStr">
        <is>
          <t>Marlow &amp; Reeve Logistics</t>
        </is>
      </c>
      <c r="E6" s="37">
        <f>IFERROR(MATCH(TRIM(INDEX($N:$N,ROW())&amp;""),{"1","2","3","4","5"},0),"")</f>
        <v/>
      </c>
      <c r="F6" s="37">
        <f>IFERROR(MATCH(TRIM(INDEX($O:$O,ROW())&amp;""),{"1","2","3","4","5"},0),"")</f>
        <v/>
      </c>
      <c r="G6" s="37">
        <f>IFERROR(MATCH(TRIM(INDEX($P:$P,ROW())&amp;""),{"1","2","3","4","5"},0),"")</f>
        <v/>
      </c>
      <c r="H6" s="37">
        <f>IFERROR(MATCH(TRIM(INDEX($Q:$Q,ROW())&amp;""),{"1","2","3","4","5"},0),"")</f>
        <v/>
      </c>
      <c r="I6" s="37">
        <f>IFERROR(MATCH(TRIM(INDEX($R:$R,ROW())&amp;""),{"1","2","3","4","5"},0),"")</f>
        <v/>
      </c>
      <c r="J6" s="37">
        <f>IFERROR(MATCH(TRIM(INDEX($S:$S,ROW())&amp;""),{"1","2","3","4","5"},0),"")</f>
        <v/>
      </c>
      <c r="K6" s="37">
        <f>IFERROR(MATCH(TRIM(INDEX($T:$T,ROW())&amp;""),{"1","2","3","4","5"},0),"")</f>
        <v/>
      </c>
      <c r="L6" s="37">
        <f>IFERROR(MATCH(TRIM(INDEX($U:$U,ROW())&amp;""),{"1","2","3","4","5"},0),"")</f>
        <v/>
      </c>
      <c r="M6" s="38" t="inlineStr">
        <is>
          <t>Led two post-merger integrations across 14 sites; strongest people leader on the slate. Automation exposure is limited.</t>
        </is>
      </c>
      <c r="N6" t="inlineStr">
        <is>
          <t>5</t>
        </is>
      </c>
      <c r="O6" t="inlineStr">
        <is>
          <t>4</t>
        </is>
      </c>
      <c r="P6" t="inlineStr">
        <is>
          <t>4</t>
        </is>
      </c>
      <c r="Q6" t="inlineStr">
        <is>
          <t>5</t>
        </is>
      </c>
      <c r="R6" t="inlineStr">
        <is>
          <t>5</t>
        </is>
      </c>
      <c r="S6" t="inlineStr">
        <is>
          <t>3</t>
        </is>
      </c>
      <c r="T6" t="inlineStr">
        <is>
          <t>4</t>
        </is>
      </c>
      <c r="U6" t="inlineStr">
        <is>
          <t>5</t>
        </is>
      </c>
    </row>
    <row r="7" ht="40" customHeight="1">
      <c r="A7" s="35" t="inlineStr">
        <is>
          <t>2</t>
        </is>
      </c>
      <c r="B7" s="36" t="inlineStr">
        <is>
          <t>Daniel Okafor</t>
        </is>
      </c>
      <c r="C7" s="35" t="inlineStr">
        <is>
          <t>Chief Operating Officer</t>
        </is>
      </c>
      <c r="D7" s="35" t="inlineStr">
        <is>
          <t>Stratton Rail Freight</t>
        </is>
      </c>
      <c r="E7" s="37">
        <f>IFERROR(MATCH(TRIM(INDEX($N:$N,ROW())&amp;""),{"1","2","3","4","5"},0),"")</f>
        <v/>
      </c>
      <c r="F7" s="37">
        <f>IFERROR(MATCH(TRIM(INDEX($O:$O,ROW())&amp;""),{"1","2","3","4","5"},0),"")</f>
        <v/>
      </c>
      <c r="G7" s="37">
        <f>IFERROR(MATCH(TRIM(INDEX($P:$P,ROW())&amp;""),{"1","2","3","4","5"},0),"")</f>
        <v/>
      </c>
      <c r="H7" s="37">
        <f>IFERROR(MATCH(TRIM(INDEX($Q:$Q,ROW())&amp;""),{"1","2","3","4","5"},0),"")</f>
        <v/>
      </c>
      <c r="I7" s="37">
        <f>IFERROR(MATCH(TRIM(INDEX($R:$R,ROW())&amp;""),{"1","2","3","4","5"},0),"")</f>
        <v/>
      </c>
      <c r="J7" s="37">
        <f>IFERROR(MATCH(TRIM(INDEX($S:$S,ROW())&amp;""),{"1","2","3","4","5"},0),"")</f>
        <v/>
      </c>
      <c r="K7" s="37">
        <f>IFERROR(MATCH(TRIM(INDEX($T:$T,ROW())&amp;""),{"1","2","3","4","5"},0),"")</f>
        <v/>
      </c>
      <c r="L7" s="37">
        <f>IFERROR(MATCH(TRIM(INDEX($U:$U,ROW())&amp;""),{"1","2","3","4","5"},0),"")</f>
        <v/>
      </c>
      <c r="M7" s="38" t="inlineStr">
        <is>
          <t>Sitting COO with full P&amp;L; very credible with the board. Six-month notice; less depth in network redesign.</t>
        </is>
      </c>
      <c r="N7" t="inlineStr">
        <is>
          <t>5</t>
        </is>
      </c>
      <c r="O7" t="inlineStr">
        <is>
          <t>3</t>
        </is>
      </c>
      <c r="P7" t="inlineStr">
        <is>
          <t>5</t>
        </is>
      </c>
      <c r="Q7" t="inlineStr">
        <is>
          <t>4</t>
        </is>
      </c>
      <c r="R7" t="inlineStr">
        <is>
          <t>4</t>
        </is>
      </c>
      <c r="S7" t="inlineStr">
        <is>
          <t>4</t>
        </is>
      </c>
      <c r="T7" t="inlineStr">
        <is>
          <t>5</t>
        </is>
      </c>
      <c r="U7" t="inlineStr">
        <is>
          <t>4</t>
        </is>
      </c>
    </row>
    <row r="8" ht="40" customHeight="1">
      <c r="A8" s="35" t="inlineStr">
        <is>
          <t>3</t>
        </is>
      </c>
      <c r="B8" s="36" t="inlineStr">
        <is>
          <t>Sofia Lindqvist</t>
        </is>
      </c>
      <c r="C8" s="35" t="inlineStr">
        <is>
          <t>VP Supply Chain, Europe</t>
        </is>
      </c>
      <c r="D8" s="35" t="inlineStr">
        <is>
          <t>Corran Foods plc</t>
        </is>
      </c>
      <c r="E8" s="37">
        <f>IFERROR(MATCH(TRIM(INDEX($N:$N,ROW())&amp;""),{"1","2","3","4","5"},0),"")</f>
        <v/>
      </c>
      <c r="F8" s="37">
        <f>IFERROR(MATCH(TRIM(INDEX($O:$O,ROW())&amp;""),{"1","2","3","4","5"},0),"")</f>
        <v/>
      </c>
      <c r="G8" s="37">
        <f>IFERROR(MATCH(TRIM(INDEX($P:$P,ROW())&amp;""),{"1","2","3","4","5"},0),"")</f>
        <v/>
      </c>
      <c r="H8" s="37">
        <f>IFERROR(MATCH(TRIM(INDEX($Q:$Q,ROW())&amp;""),{"1","2","3","4","5"},0),"")</f>
        <v/>
      </c>
      <c r="I8" s="37">
        <f>IFERROR(MATCH(TRIM(INDEX($R:$R,ROW())&amp;""),{"1","2","3","4","5"},0),"")</f>
        <v/>
      </c>
      <c r="J8" s="37">
        <f>IFERROR(MATCH(TRIM(INDEX($S:$S,ROW())&amp;""),{"1","2","3","4","5"},0),"")</f>
        <v/>
      </c>
      <c r="K8" s="37">
        <f>IFERROR(MATCH(TRIM(INDEX($T:$T,ROW())&amp;""),{"1","2","3","4","5"},0),"")</f>
        <v/>
      </c>
      <c r="L8" s="37">
        <f>IFERROR(MATCH(TRIM(INDEX($U:$U,ROW())&amp;""),{"1","2","3","4","5"},0),"")</f>
        <v/>
      </c>
      <c r="M8" s="38" t="inlineStr">
        <is>
          <t>Ran a nine-market supply chain redesign and warehouse automation programme; first COO step, so wider operations exposure is lighter.</t>
        </is>
      </c>
      <c r="N8" t="inlineStr">
        <is>
          <t>4</t>
        </is>
      </c>
      <c r="O8" t="inlineStr">
        <is>
          <t>5</t>
        </is>
      </c>
      <c r="P8" t="inlineStr">
        <is>
          <t>4</t>
        </is>
      </c>
      <c r="Q8" t="inlineStr">
        <is>
          <t>4</t>
        </is>
      </c>
      <c r="R8" t="inlineStr">
        <is>
          <t>3</t>
        </is>
      </c>
      <c r="S8" t="inlineStr">
        <is>
          <t>5</t>
        </is>
      </c>
      <c r="T8" t="inlineStr">
        <is>
          <t>4</t>
        </is>
      </c>
      <c r="U8" t="inlineStr">
        <is>
          <t>4</t>
        </is>
      </c>
    </row>
    <row r="9" ht="40" customHeight="1">
      <c r="A9" s="35" t="inlineStr">
        <is>
          <t>4</t>
        </is>
      </c>
      <c r="B9" s="36" t="inlineStr">
        <is>
          <t>Priya Natarajan</t>
        </is>
      </c>
      <c r="C9" s="35" t="inlineStr">
        <is>
          <t>Operations Director</t>
        </is>
      </c>
      <c r="D9" s="35" t="inlineStr">
        <is>
          <t>Harbourline Distribution</t>
        </is>
      </c>
      <c r="E9" s="37">
        <f>IFERROR(MATCH(TRIM(INDEX($N:$N,ROW())&amp;""),{"1","2","3","4","5"},0),"")</f>
        <v/>
      </c>
      <c r="F9" s="37">
        <f>IFERROR(MATCH(TRIM(INDEX($O:$O,ROW())&amp;""),{"1","2","3","4","5"},0),"")</f>
        <v/>
      </c>
      <c r="G9" s="37">
        <f>IFERROR(MATCH(TRIM(INDEX($P:$P,ROW())&amp;""),{"1","2","3","4","5"},0),"")</f>
        <v/>
      </c>
      <c r="H9" s="37">
        <f>IFERROR(MATCH(TRIM(INDEX($Q:$Q,ROW())&amp;""),{"1","2","3","4","5"},0),"")</f>
        <v/>
      </c>
      <c r="I9" s="37">
        <f>IFERROR(MATCH(TRIM(INDEX($R:$R,ROW())&amp;""),{"1","2","3","4","5"},0),"")</f>
        <v/>
      </c>
      <c r="J9" s="37">
        <f>IFERROR(MATCH(TRIM(INDEX($S:$S,ROW())&amp;""),{"1","2","3","4","5"},0),"")</f>
        <v/>
      </c>
      <c r="K9" s="37">
        <f>IFERROR(MATCH(TRIM(INDEX($T:$T,ROW())&amp;""),{"1","2","3","4","5"},0),"")</f>
        <v/>
      </c>
      <c r="L9" s="37">
        <f>IFERROR(MATCH(TRIM(INDEX($U:$U,ROW())&amp;""),{"1","2","3","4","5"},0),"")</f>
        <v/>
      </c>
      <c r="M9" s="38" t="inlineStr">
        <is>
          <t>Hands-on operator with a strong safety and service record; commercial and board exposure still developing.</t>
        </is>
      </c>
      <c r="N9" t="inlineStr">
        <is>
          <t>4</t>
        </is>
      </c>
      <c r="O9" t="inlineStr">
        <is>
          <t>4</t>
        </is>
      </c>
      <c r="P9" t="inlineStr">
        <is>
          <t>3</t>
        </is>
      </c>
      <c r="Q9" t="inlineStr">
        <is>
          <t>4</t>
        </is>
      </c>
      <c r="R9" t="inlineStr">
        <is>
          <t>3</t>
        </is>
      </c>
      <c r="S9" t="inlineStr">
        <is>
          <t>4</t>
        </is>
      </c>
      <c r="T9" t="inlineStr">
        <is>
          <t>3</t>
        </is>
      </c>
      <c r="U9" t="inlineStr">
        <is>
          <t>5</t>
        </is>
      </c>
    </row>
    <row r="10" ht="40" customHeight="1">
      <c r="A10" s="35" t="inlineStr">
        <is>
          <t>5</t>
        </is>
      </c>
      <c r="B10" s="36" t="inlineStr">
        <is>
          <t>Megan Hale</t>
        </is>
      </c>
      <c r="C10" s="35" t="inlineStr">
        <is>
          <t>Terminal Operations Director</t>
        </is>
      </c>
      <c r="D10" s="35" t="inlineStr">
        <is>
          <t>Corran Ports</t>
        </is>
      </c>
      <c r="E10" s="37">
        <f>IFERROR(MATCH(TRIM(INDEX($N:$N,ROW())&amp;""),{"1","2","3","4","5"},0),"")</f>
        <v/>
      </c>
      <c r="F10" s="37">
        <f>IFERROR(MATCH(TRIM(INDEX($O:$O,ROW())&amp;""),{"1","2","3","4","5"},0),"")</f>
        <v/>
      </c>
      <c r="G10" s="37">
        <f>IFERROR(MATCH(TRIM(INDEX($P:$P,ROW())&amp;""),{"1","2","3","4","5"},0),"")</f>
        <v/>
      </c>
      <c r="H10" s="37">
        <f>IFERROR(MATCH(TRIM(INDEX($Q:$Q,ROW())&amp;""),{"1","2","3","4","5"},0),"")</f>
        <v/>
      </c>
      <c r="I10" s="37">
        <f>IFERROR(MATCH(TRIM(INDEX($R:$R,ROW())&amp;""),{"1","2","3","4","5"},0),"")</f>
        <v/>
      </c>
      <c r="J10" s="37">
        <f>IFERROR(MATCH(TRIM(INDEX($S:$S,ROW())&amp;""),{"1","2","3","4","5"},0),"")</f>
        <v/>
      </c>
      <c r="K10" s="37">
        <f>IFERROR(MATCH(TRIM(INDEX($T:$T,ROW())&amp;""),{"1","2","3","4","5"},0),"")</f>
        <v/>
      </c>
      <c r="L10" s="37">
        <f>IFERROR(MATCH(TRIM(INDEX($U:$U,ROW())&amp;""),{"1","2","3","4","5"},0),"")</f>
        <v/>
      </c>
      <c r="M10" s="38" t="inlineStr">
        <is>
          <t>Ports and terminals depth with a major automation roll-out; a stretch into multi-site road and warehouse operations.</t>
        </is>
      </c>
      <c r="N10" t="inlineStr">
        <is>
          <t>4</t>
        </is>
      </c>
      <c r="O10" t="inlineStr">
        <is>
          <t>3</t>
        </is>
      </c>
      <c r="P10" t="inlineStr">
        <is>
          <t>3</t>
        </is>
      </c>
      <c r="Q10" t="inlineStr">
        <is>
          <t>3</t>
        </is>
      </c>
      <c r="R10" t="inlineStr">
        <is>
          <t>4</t>
        </is>
      </c>
      <c r="S10" t="inlineStr">
        <is>
          <t>4</t>
        </is>
      </c>
      <c r="T10" t="inlineStr">
        <is>
          <t>3</t>
        </is>
      </c>
      <c r="U10" t="inlineStr">
        <is>
          <t>4</t>
        </is>
      </c>
    </row>
    <row r="11" ht="40" customHeight="1">
      <c r="A11" s="35" t="inlineStr">
        <is>
          <t>6</t>
        </is>
      </c>
      <c r="B11" s="36" t="inlineStr">
        <is>
          <t>Tom Beaumont</t>
        </is>
      </c>
      <c r="C11" s="35" t="inlineStr">
        <is>
          <t>Network Director</t>
        </is>
      </c>
      <c r="D11" s="35" t="inlineStr">
        <is>
          <t>Kestrel Freight</t>
        </is>
      </c>
      <c r="E11" s="37">
        <f>IFERROR(MATCH(TRIM(INDEX($N:$N,ROW())&amp;""),{"1","2","3","4","5"},0),"")</f>
        <v/>
      </c>
      <c r="F11" s="37">
        <f>IFERROR(MATCH(TRIM(INDEX($O:$O,ROW())&amp;""),{"1","2","3","4","5"},0),"")</f>
        <v/>
      </c>
      <c r="G11" s="37">
        <f>IFERROR(MATCH(TRIM(INDEX($P:$P,ROW())&amp;""),{"1","2","3","4","5"},0),"")</f>
        <v/>
      </c>
      <c r="H11" s="37">
        <f>IFERROR(MATCH(TRIM(INDEX($Q:$Q,ROW())&amp;""),{"1","2","3","4","5"},0),"")</f>
        <v/>
      </c>
      <c r="I11" s="37">
        <f>IFERROR(MATCH(TRIM(INDEX($R:$R,ROW())&amp;""),{"1","2","3","4","5"},0),"")</f>
        <v/>
      </c>
      <c r="J11" s="37">
        <f>IFERROR(MATCH(TRIM(INDEX($S:$S,ROW())&amp;""),{"1","2","3","4","5"},0),"")</f>
        <v/>
      </c>
      <c r="K11" s="37">
        <f>IFERROR(MATCH(TRIM(INDEX($T:$T,ROW())&amp;""),{"1","2","3","4","5"},0),"")</f>
        <v/>
      </c>
      <c r="L11" s="37">
        <f>IFERROR(MATCH(TRIM(INDEX($U:$U,ROW())&amp;""),{"1","2","3","4","5"},0),"")</f>
        <v/>
      </c>
      <c r="M11" s="38" t="inlineStr">
        <is>
          <t>Strong network planning; integration not yet tested, so not scored. Needs a second interview on leadership scale.</t>
        </is>
      </c>
      <c r="N11" t="inlineStr">
        <is>
          <t>3</t>
        </is>
      </c>
      <c r="O11" t="inlineStr">
        <is>
          <t>4</t>
        </is>
      </c>
      <c r="P11" t="inlineStr">
        <is>
          <t>3</t>
        </is>
      </c>
      <c r="Q11" t="inlineStr">
        <is>
          <t>3</t>
        </is>
      </c>
      <c r="R11" t="inlineStr"/>
      <c r="S11" t="inlineStr">
        <is>
          <t>3</t>
        </is>
      </c>
      <c r="T11" t="inlineStr">
        <is>
          <t>3</t>
        </is>
      </c>
      <c r="U11" t="inlineStr">
        <is>
          <t>4</t>
        </is>
      </c>
    </row>
  </sheetData>
  <conditionalFormatting sqref="E6:L400">
    <cfRule type="colorScale" priority="1">
      <colorScale>
        <cfvo type="num" val="1"/>
        <cfvo type="num" val="5"/>
        <color rgb="00F5F6F7"/>
        <color rgb="008F97A0"/>
      </colorScale>
    </cfRule>
  </conditionalFormatting>
  <dataValidations count="1">
    <dataValidation sqref="E6:L400" showDropDown="0" showInputMessage="0" showErrorMessage="0" allowBlank="1" errorTitle="Score" error="Scores are whole numbers from 1 to 5" type="whole" operator="between">
      <formula1>1</formula1>
      <formula2>5</formula2>
    </dataValidation>
  </dataValidations>
  <printOptions horizontalCentered="1"/>
  <pageMargins left="0.4" right="0.4" top="0.5" bottom="0.7" header="0.5" footer="0.3"/>
  <pageSetup orientation="landscape" paperSize="9" fitToHeight="0" fitToWidth="1"/>
  <headerFooter>
    <oddHeader/>
    <oddFooter>&amp;L&amp;8 Template by Formatix.AI — formatix.ai/templates&amp;R&amp;8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Firm</dc:creator>
  <dcterms:created xmlns:dcterms="http://purl.org/dc/terms/" xmlns:xsi="http://www.w3.org/2001/XMLSchema-instance" xsi:type="dcterms:W3CDTF">2026-09-29T15:04:28Z</dcterms:created>
  <dcterms:modified xmlns:dcterms="http://purl.org/dc/terms/" xmlns:xsi="http://www.w3.org/2001/XMLSchema-instance" xsi:type="dcterms:W3CDTF">2026-09-29T15:04:28Z</dcterms:modified>
  <dc:title xmlns:dc="http://purl.org/dc/elements/1.1/">Scorecard Matrix</dc:title>
  <dc:subject xmlns:dc="http://purl.org/dc/elements/1.1/">Recruitment template</dc:subject>
  <cp:keywords/>
  <dc:description xmlns:dc="http://purl.org/dc/elements/1.1/">Example filled with a fictional candidate. Overwrite it with your own.</dc:description>
  <cp:lastModifiedBy>Your Firm</cp:lastModifiedBy>
  <cp:category>Template</cp:category>
</cp:coreProperties>
</file>