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</sheets>
  <definedNames>
    <definedName name="_xlnm.Print_Titles" localSheetId="0">'Matrix'!$10:$11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2E3338"/>
      <sz val="12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1F2226"/>
      <sz val="8.5"/>
    </font>
    <font>
      <name val="Calibri"/>
      <b val="1"/>
      <color rgb="002E3338"/>
      <sz val="9.5"/>
    </font>
    <font>
      <name val="Calibri"/>
      <b val="1"/>
      <color rgb="002E3338"/>
      <sz val="8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13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/>
      <right/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/>
      <diagonal/>
    </border>
    <border>
      <left/>
      <right/>
      <top style="thin">
        <color rgb="00DFE0E1"/>
      </top>
      <bottom style="thin">
        <color rgb="00DFE0E1"/>
      </bottom>
      <diagonal/>
    </border>
    <border>
      <left/>
      <right style="thin">
        <color rgb="00DFE0E1"/>
      </right>
      <top style="thin">
        <color rgb="00DFE0E1"/>
      </top>
      <bottom style="thin">
        <color rgb="00DFE0E1"/>
      </bottom>
      <diagonal/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 style="thin">
        <color rgb="00DFE0E1"/>
      </left>
      <right/>
      <top/>
      <bottom/>
      <diagonal/>
    </border>
    <border>
      <left style="thin">
        <color rgb="00DFE0E1"/>
      </left>
      <right style="thin">
        <color rgb="00DFE0E1"/>
      </right>
      <top/>
      <bottom/>
      <diagonal/>
    </border>
    <border>
      <left style="thin">
        <color rgb="00DFE0E1"/>
      </left>
      <right style="thin">
        <color rgb="00DFE0E1"/>
      </right>
      <top/>
      <bottom style="thin">
        <color rgb="00DFE0E1"/>
      </bottom>
      <diagonal/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1" fontId="6" fillId="2" borderId="0" applyAlignment="1" pivotButton="0" quotePrefix="0" xfId="0">
      <alignment horizontal="left" vertical="center" shrinkToFi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8" fillId="3" borderId="2" applyAlignment="1" pivotButton="0" quotePrefix="0" xfId="0">
      <alignment horizontal="left" vertical="center" wrapText="1"/>
    </xf>
    <xf numFmtId="0" fontId="9" fillId="2" borderId="7" applyAlignment="1" pivotButton="0" quotePrefix="0" xfId="0">
      <alignment horizontal="center" vertical="top" wrapText="1"/>
    </xf>
    <xf numFmtId="0" fontId="10" fillId="2" borderId="7" applyAlignment="1" pivotButton="0" quotePrefix="0" xfId="0">
      <alignment horizontal="left" vertical="top" wrapText="1"/>
    </xf>
    <xf numFmtId="0" fontId="9" fillId="2" borderId="7" applyAlignment="1" pivotButton="0" quotePrefix="0" xfId="0">
      <alignment horizontal="left" vertical="top" wrapText="1"/>
    </xf>
    <xf numFmtId="1" fontId="11" fillId="2" borderId="7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0" pivotButton="0" quotePrefix="0" xfId="0"/>
    <xf numFmtId="0" fontId="4" fillId="2" borderId="12" applyAlignment="1" pivotButton="0" quotePrefix="0" xfId="0">
      <alignment vertical="bottom"/>
    </xf>
  </cellXfs>
  <cellStyles count="1">
    <cellStyle name="Normal" xfId="0" builtinId="0" hidden="0"/>
  </cellStyles>
  <dxfs count="3">
    <dxf>
      <font>
        <b val="1"/>
        <color rgb="008E1B12"/>
      </font>
      <fill>
        <patternFill patternType="solid">
          <fgColor rgb="00E6B0AA"/>
          <bgColor rgb="00E6B0AA"/>
        </patternFill>
      </fill>
    </dxf>
    <dxf>
      <font>
        <b val="1"/>
        <color rgb="007A4E00"/>
      </font>
      <fill>
        <patternFill patternType="solid">
          <fgColor rgb="00F3DDAD"/>
          <bgColor rgb="00F3DDAD"/>
        </patternFill>
      </fill>
    </dxf>
    <dxf>
      <font>
        <color rgb="0093959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Z20"/>
  <sheetViews>
    <sheetView showGridLines="0" workbookViewId="0">
      <pane xSplit="3" ySplit="12" topLeftCell="D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" customWidth="1" min="2" max="2"/>
    <col width="17" customWidth="1" min="3" max="3"/>
    <col width="14" customWidth="1" min="4" max="4"/>
    <col width="13" customWidth="1" min="5" max="5"/>
    <col width="10.5" customWidth="1" min="6" max="6"/>
    <col width="9.5" customWidth="1" min="7" max="7"/>
    <col width="15" customWidth="1" min="8" max="8"/>
    <col width="10.5" customWidth="1" min="9" max="9"/>
    <col width="17" customWidth="1" min="10" max="10"/>
    <col width="9.5" customWidth="1" min="11" max="11"/>
    <col width="10" customWidth="1" min="12" max="12"/>
    <col width="9.5" customWidth="1" min="13" max="13"/>
    <col width="20" customWidth="1" min="14" max="14"/>
    <col width="10" customWidth="1" min="15" max="15"/>
    <col width="9.5" customWidth="1" min="16" max="16"/>
    <col width="9.5" customWidth="1" min="17" max="17"/>
    <col width="9.5" customWidth="1" min="18" max="18"/>
    <col width="7.5" customWidth="1" min="19" max="19"/>
    <col width="20" customWidth="1" min="20" max="20"/>
    <col width="2.5" customWidth="1" min="21" max="21"/>
    <col hidden="1" width="12" customWidth="1" min="22" max="22"/>
    <col hidden="1" width="12" customWidth="1" min="23" max="23"/>
    <col hidden="1" width="12" customWidth="1" min="24" max="24"/>
    <col hidden="1" width="12" customWidth="1" min="25" max="25"/>
    <col hidden="1" width="12" customWidth="1" min="26" max="26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</row>
    <row r="3" ht="15" customHeight="1">
      <c r="A3" s="1" t="n"/>
      <c r="B3" s="2" t="inlineStr">
        <is>
          <t>OPERATIVE COMPETENCY AND CARD EXPIRY MATRIX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 ht="26" customHeight="1">
      <c r="A4" s="1" t="n"/>
      <c r="B4" s="3" t="inlineStr">
        <is>
          <t>Tenby &amp; Rusk Civil Engineering Ltd  ·  Kestle Brook flood alleviation scheme</t>
        </is>
      </c>
      <c r="U4" s="1" t="n"/>
      <c r="V4" t="inlineStr">
        <is>
          <t>2026-10-23</t>
        </is>
      </c>
    </row>
    <row r="5" ht="16" customHeight="1">
      <c r="A5" s="1" t="n"/>
      <c r="B5" s="4" t="inlineStr">
        <is>
          <t>Cards, numbers and dates exactly as stated in the documents  ·  red: expired on the as-at date  ·  amber: expires within 90 days  ·  a blank date is not checked  ·  verify cards on CSCS Smart Check</t>
        </is>
      </c>
      <c r="U5" s="1" t="n"/>
      <c r="V5">
        <f>IFERROR(DATE(VALUE(LEFT(V4,4)),VALUE(MID(V4,6,2)),VALUE(MID(V4,9,2))),TODAY())</f>
        <v/>
      </c>
    </row>
    <row r="6" ht="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>
        <f>YEAR($V$5)&amp;"-"&amp;RIGHT("0"&amp;MONTH($V$5),2)&amp;"-"&amp;RIGHT("0"&amp;DAY($V$5),2)</f>
        <v/>
      </c>
    </row>
    <row r="7" ht="18" customHeight="1">
      <c r="A7" s="1" t="n"/>
      <c r="B7" s="21" t="inlineStr">
        <is>
          <t>AGENCY</t>
        </is>
      </c>
      <c r="C7" s="19" t="n"/>
      <c r="D7" s="19" t="n"/>
      <c r="E7" s="21" t="inlineStr">
        <is>
          <t>AS AT</t>
        </is>
      </c>
      <c r="F7" s="19" t="n"/>
      <c r="G7" s="5" t="inlineStr">
        <is>
          <t>OPERATIVES</t>
        </is>
      </c>
      <c r="H7" s="21" t="inlineStr">
        <is>
          <t>EXPIRED ITEMS</t>
        </is>
      </c>
      <c r="I7" s="19" t="n"/>
      <c r="J7" s="21" t="inlineStr">
        <is>
          <t>EXPIRING WITHIN 90 DAYS</t>
        </is>
      </c>
      <c r="K7" s="19" t="n"/>
      <c r="L7" s="21" t="inlineStr">
        <is>
          <t>OPERATIVES WITH AN EXPIRED ITEM</t>
        </is>
      </c>
      <c r="M7" s="19" t="n"/>
      <c r="N7" s="19" t="n"/>
      <c r="O7" s="1" t="n"/>
      <c r="P7" s="1" t="n"/>
      <c r="Q7" s="1" t="n"/>
      <c r="R7" s="1" t="n"/>
      <c r="S7" s="1" t="n"/>
      <c r="T7" s="1" t="n"/>
      <c r="U7" s="1" t="n"/>
      <c r="V7">
        <f>YEAR(($V$5+90))&amp;"-"&amp;RIGHT("0"&amp;MONTH(($V$5+90)),2)&amp;"-"&amp;RIGHT("0"&amp;DAY(($V$5+90)),2)</f>
        <v/>
      </c>
    </row>
    <row r="8" ht="22" customHeight="1">
      <c r="A8" s="1" t="n"/>
      <c r="B8" s="7" t="inlineStr">
        <is>
          <t>Pryor &amp; Vance Site Resourcing Ltd</t>
        </is>
      </c>
      <c r="E8" s="7" t="inlineStr">
        <is>
          <t>23 October 2026</t>
        </is>
      </c>
      <c r="G8" s="8">
        <f>COUNTIF($C$13:$C$400,"?*")</f>
        <v/>
      </c>
      <c r="H8" s="8">
        <f>SUMPRODUCT((LEN($V$13:$V$400)=10)*($V$13:$V$400&lt;$V$6))+SUMPRODUCT((LEN($W$13:$W$400)=10)*($W$13:$W$400&lt;$V$6))+SUMPRODUCT((LEN($X$13:$X$400)=10)*($X$13:$X$400&lt;$V$6))+SUMPRODUCT((LEN($Y$13:$Y$400)=10)*($Y$13:$Y$400&lt;$V$6))+SUMPRODUCT((LEN($Z$13:$Z$400)=10)*($Z$13:$Z$400&lt;$V$6))</f>
        <v/>
      </c>
      <c r="J8" s="8">
        <f>SUMPRODUCT((LEN($V$13:$V$400)=10)*($V$13:$V$400&gt;=$V$6)*($V$13:$V$400&lt;=$V$7))+SUMPRODUCT((LEN($W$13:$W$400)=10)*($W$13:$W$400&gt;=$V$6)*($W$13:$W$400&lt;=$V$7))+SUMPRODUCT((LEN($X$13:$X$400)=10)*($X$13:$X$400&gt;=$V$6)*($X$13:$X$400&lt;=$V$7))+SUMPRODUCT((LEN($Y$13:$Y$400)=10)*($Y$13:$Y$400&gt;=$V$6)*($Y$13:$Y$400&lt;=$V$7))+SUMPRODUCT((LEN($Z$13:$Z$400)=10)*($Z$13:$Z$400&gt;=$V$6)*($Z$13:$Z$400&lt;=$V$7))</f>
        <v/>
      </c>
      <c r="L8" s="8">
        <f>COUNTIF($S$13:$S$400,"&gt;0")</f>
        <v/>
      </c>
      <c r="O8" s="1" t="n"/>
      <c r="P8" s="1" t="n"/>
      <c r="Q8" s="1" t="n"/>
      <c r="R8" s="1" t="n"/>
      <c r="S8" s="1" t="n"/>
      <c r="T8" s="1" t="n"/>
      <c r="U8" s="1" t="n"/>
    </row>
    <row r="9" ht="10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 ht="16" customHeight="1">
      <c r="A10" s="1" t="n"/>
      <c r="B10" s="9" t="inlineStr">
        <is>
          <t>#</t>
        </is>
      </c>
      <c r="C10" s="10" t="inlineStr">
        <is>
          <t>Operative</t>
        </is>
      </c>
      <c r="D10" s="10" t="inlineStr">
        <is>
          <t>Trade / role</t>
        </is>
      </c>
      <c r="E10" s="11" t="inlineStr">
        <is>
          <t>CSCS</t>
        </is>
      </c>
      <c r="F10" s="12" t="n"/>
      <c r="G10" s="13" t="n"/>
      <c r="H10" s="11" t="inlineStr">
        <is>
          <t>PLANT CARD (CPCS / NPORS)</t>
        </is>
      </c>
      <c r="I10" s="12" t="n"/>
      <c r="J10" s="12" t="n"/>
      <c r="K10" s="13" t="n"/>
      <c r="L10" s="11" t="inlineStr">
        <is>
          <t>SITE SAFETY</t>
        </is>
      </c>
      <c r="M10" s="13" t="n"/>
      <c r="N10" s="10" t="inlineStr">
        <is>
          <t>Other tickets (as stated)</t>
        </is>
      </c>
      <c r="O10" s="11" t="inlineStr">
        <is>
          <t>RAIL</t>
        </is>
      </c>
      <c r="P10" s="12" t="n"/>
      <c r="Q10" s="12" t="n"/>
      <c r="R10" s="13" t="n"/>
      <c r="S10" s="9" t="inlineStr">
        <is>
          <t>Expired</t>
        </is>
      </c>
      <c r="T10" s="10" t="inlineStr">
        <is>
          <t>Notes</t>
        </is>
      </c>
      <c r="U10" s="1" t="n"/>
    </row>
    <row r="11" ht="26" customHeight="1">
      <c r="A11" s="1" t="n"/>
      <c r="B11" s="20" t="n"/>
      <c r="C11" s="20" t="n"/>
      <c r="D11" s="20" t="n"/>
      <c r="E11" s="14" t="inlineStr">
        <is>
          <t>Card type</t>
        </is>
      </c>
      <c r="F11" s="14" t="inlineStr">
        <is>
          <t>Number</t>
        </is>
      </c>
      <c r="G11" s="14" t="inlineStr">
        <is>
          <t>Expiry</t>
        </is>
      </c>
      <c r="H11" s="14" t="inlineStr">
        <is>
          <t>Scheme and card</t>
        </is>
      </c>
      <c r="I11" s="14" t="inlineStr">
        <is>
          <t>Number</t>
        </is>
      </c>
      <c r="J11" s="14" t="inlineStr">
        <is>
          <t>Categories</t>
        </is>
      </c>
      <c r="K11" s="14" t="inlineStr">
        <is>
          <t>Expiry</t>
        </is>
      </c>
      <c r="L11" s="14" t="inlineStr">
        <is>
          <t>Course</t>
        </is>
      </c>
      <c r="M11" s="14" t="inlineStr">
        <is>
          <t>Expiry</t>
        </is>
      </c>
      <c r="N11" s="20" t="n"/>
      <c r="O11" s="14" t="inlineStr">
        <is>
          <t>Sentinel no.</t>
        </is>
      </c>
      <c r="P11" s="14" t="inlineStr">
        <is>
          <t>PTS expiry</t>
        </is>
      </c>
      <c r="Q11" s="14" t="inlineStr">
        <is>
          <t>Medical expiry</t>
        </is>
      </c>
      <c r="R11" s="14" t="inlineStr">
        <is>
          <t>Last D&amp;A test</t>
        </is>
      </c>
      <c r="S11" s="20" t="n"/>
      <c r="T11" s="20" t="n"/>
      <c r="U11" s="1" t="n"/>
    </row>
    <row r="12" ht="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 ht="30" customHeight="1">
      <c r="A13" s="1" t="n"/>
      <c r="B13" s="15" t="inlineStr">
        <is>
          <t>1</t>
        </is>
      </c>
      <c r="C13" s="16" t="inlineStr">
        <is>
          <t>Daniel Okafor</t>
        </is>
      </c>
      <c r="D13" s="17" t="inlineStr">
        <is>
          <t>Groundworker</t>
        </is>
      </c>
      <c r="E13" s="17" t="inlineStr">
        <is>
          <t>Blue Skilled Worker</t>
        </is>
      </c>
      <c r="F13" s="17" t="inlineStr">
        <is>
          <t>08213374</t>
        </is>
      </c>
      <c r="G13" s="17" t="inlineStr">
        <is>
          <t>31/03/2028</t>
        </is>
      </c>
      <c r="H13" s="17" t="inlineStr">
        <is>
          <t>CPCS Blue Competent Operator</t>
        </is>
      </c>
      <c r="I13" s="17" t="inlineStr">
        <is>
          <t>2093814</t>
        </is>
      </c>
      <c r="J13" s="17" t="inlineStr">
        <is>
          <t>A09 Forward Tipping Dumper</t>
        </is>
      </c>
      <c r="K13" s="17" t="inlineStr">
        <is>
          <t>11/2029</t>
        </is>
      </c>
      <c r="L13" s="17" t="inlineStr"/>
      <c r="M13" s="17" t="inlineStr"/>
      <c r="N13" s="17" t="inlineStr">
        <is>
          <t>CAT and Genny exp. 09/2027; EFAW exp. 02/2028</t>
        </is>
      </c>
      <c r="O13" s="17" t="inlineStr"/>
      <c r="P13" s="17" t="inlineStr"/>
      <c r="Q13" s="17" t="inlineStr"/>
      <c r="R13" s="17" t="inlineStr">
        <is>
          <t>15/10/2026</t>
        </is>
      </c>
      <c r="S13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3" s="17" t="inlineStr">
        <is>
          <t>Smart Check 14/10/26</t>
        </is>
      </c>
      <c r="U13" s="1" t="n"/>
      <c r="V13" t="inlineStr">
        <is>
          <t>2028-03-31</t>
        </is>
      </c>
      <c r="W13" t="inlineStr"/>
      <c r="X13" t="inlineStr"/>
      <c r="Y13" t="inlineStr"/>
      <c r="Z13" t="inlineStr"/>
    </row>
    <row r="14" ht="30" customHeight="1">
      <c r="A14" s="1" t="n"/>
      <c r="B14" s="15" t="inlineStr">
        <is>
          <t>2</t>
        </is>
      </c>
      <c r="C14" s="16" t="inlineStr">
        <is>
          <t>Tomasz Wrona</t>
        </is>
      </c>
      <c r="D14" s="17" t="inlineStr">
        <is>
          <t>Plant operator, 360 excavator</t>
        </is>
      </c>
      <c r="E14" s="17" t="inlineStr"/>
      <c r="F14" s="17" t="inlineStr"/>
      <c r="G14" s="17" t="inlineStr"/>
      <c r="H14" s="17" t="inlineStr">
        <is>
          <t>CPCS Red Trained Operator</t>
        </is>
      </c>
      <c r="I14" s="17" t="inlineStr">
        <is>
          <t>2210457</t>
        </is>
      </c>
      <c r="J14" s="17" t="inlineStr">
        <is>
          <t>A59 Excavator 360 above 10 tonnes</t>
        </is>
      </c>
      <c r="K14" s="17" t="inlineStr">
        <is>
          <t>22/08/2026</t>
        </is>
      </c>
      <c r="L14" s="17" t="inlineStr"/>
      <c r="M14" s="17" t="inlineStr"/>
      <c r="N14" s="17" t="inlineStr">
        <is>
          <t>Slinger signaller (A40)</t>
        </is>
      </c>
      <c r="O14" s="17" t="inlineStr"/>
      <c r="P14" s="17" t="inlineStr"/>
      <c r="Q14" s="17" t="inlineStr"/>
      <c r="R14" s="17" t="inlineStr"/>
      <c r="S14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4" s="17" t="inlineStr">
        <is>
          <t>Red card expired; NPORS telehandler card held</t>
        </is>
      </c>
      <c r="U14" s="1" t="n"/>
      <c r="V14" t="inlineStr"/>
      <c r="W14" t="inlineStr">
        <is>
          <t>2026-08-22</t>
        </is>
      </c>
      <c r="X14" t="inlineStr"/>
      <c r="Y14" t="inlineStr"/>
      <c r="Z14" t="inlineStr"/>
    </row>
    <row r="15" ht="30" customHeight="1">
      <c r="A15" s="1" t="n"/>
      <c r="B15" s="15" t="inlineStr">
        <is>
          <t>3</t>
        </is>
      </c>
      <c r="C15" s="16" t="inlineStr">
        <is>
          <t>Lee Barnsdale</t>
        </is>
      </c>
      <c r="D15" s="17" t="inlineStr">
        <is>
          <t>Site supervisor</t>
        </is>
      </c>
      <c r="E15" s="17" t="inlineStr">
        <is>
          <t>Supervisory</t>
        </is>
      </c>
      <c r="F15" s="17" t="inlineStr">
        <is>
          <t>07759120</t>
        </is>
      </c>
      <c r="G15" s="17" t="inlineStr">
        <is>
          <t>18/06/2029</t>
        </is>
      </c>
      <c r="H15" s="17" t="inlineStr"/>
      <c r="I15" s="17" t="inlineStr"/>
      <c r="J15" s="17" t="inlineStr"/>
      <c r="K15" s="17" t="inlineStr"/>
      <c r="L15" s="17" t="inlineStr">
        <is>
          <t>SSSTS</t>
        </is>
      </c>
      <c r="M15" s="17" t="inlineStr">
        <is>
          <t>03/09/2026</t>
        </is>
      </c>
      <c r="N15" s="17" t="inlineStr">
        <is>
          <t>First Aid at Work exp. 11/2026</t>
        </is>
      </c>
      <c r="O15" s="17" t="inlineStr"/>
      <c r="P15" s="17" t="inlineStr"/>
      <c r="Q15" s="17" t="inlineStr"/>
      <c r="R15" s="17" t="inlineStr"/>
      <c r="S15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5" s="17" t="inlineStr">
        <is>
          <t>Booked on SSSTS 05/11/2026</t>
        </is>
      </c>
      <c r="U15" s="1" t="n"/>
      <c r="V15" t="inlineStr">
        <is>
          <t>2029-06-18</t>
        </is>
      </c>
      <c r="W15" t="inlineStr"/>
      <c r="X15" t="inlineStr">
        <is>
          <t>2026-09-03</t>
        </is>
      </c>
      <c r="Y15" t="inlineStr"/>
      <c r="Z15" t="inlineStr"/>
    </row>
    <row r="16" ht="30" customHeight="1">
      <c r="A16" s="1" t="n"/>
      <c r="B16" s="15" t="inlineStr">
        <is>
          <t>4</t>
        </is>
      </c>
      <c r="C16" s="16" t="inlineStr">
        <is>
          <t>Precious Mhlanga</t>
        </is>
      </c>
      <c r="D16" s="17" t="inlineStr">
        <is>
          <t>General labourer</t>
        </is>
      </c>
      <c r="E16" s="17" t="inlineStr">
        <is>
          <t>Labourer</t>
        </is>
      </c>
      <c r="F16" s="17" t="inlineStr">
        <is>
          <t>09104627</t>
        </is>
      </c>
      <c r="G16" s="17" t="inlineStr">
        <is>
          <t>14/01/2027</t>
        </is>
      </c>
      <c r="H16" s="17" t="inlineStr"/>
      <c r="I16" s="17" t="inlineStr"/>
      <c r="J16" s="17" t="inlineStr"/>
      <c r="K16" s="17" t="inlineStr"/>
      <c r="L16" s="17" t="inlineStr"/>
      <c r="M16" s="17" t="inlineStr"/>
      <c r="N16" s="17" t="inlineStr">
        <is>
          <t>Traffic marshal</t>
        </is>
      </c>
      <c r="O16" s="17" t="inlineStr"/>
      <c r="P16" s="17" t="inlineStr"/>
      <c r="Q16" s="17" t="inlineStr"/>
      <c r="R16" s="17" t="inlineStr"/>
      <c r="S16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6" s="17" t="inlineStr"/>
      <c r="U16" s="1" t="n"/>
      <c r="V16" t="inlineStr">
        <is>
          <t>2027-01-14</t>
        </is>
      </c>
      <c r="W16" t="inlineStr"/>
      <c r="X16" t="inlineStr"/>
      <c r="Y16" t="inlineStr"/>
      <c r="Z16" t="inlineStr"/>
    </row>
    <row r="17" ht="30" customHeight="1">
      <c r="A17" s="1" t="n"/>
      <c r="B17" s="15" t="inlineStr">
        <is>
          <t>5</t>
        </is>
      </c>
      <c r="C17" s="16" t="inlineStr">
        <is>
          <t>Craig Hendry</t>
        </is>
      </c>
      <c r="D17" s="17" t="inlineStr">
        <is>
          <t>Track operative / COSS</t>
        </is>
      </c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>
        <is>
          <t>Small tools (track) exp. 03/2027</t>
        </is>
      </c>
      <c r="O17" s="17" t="inlineStr">
        <is>
          <t>4471093</t>
        </is>
      </c>
      <c r="P17" s="17" t="inlineStr">
        <is>
          <t>19/03/2027</t>
        </is>
      </c>
      <c r="Q17" s="17" t="inlineStr">
        <is>
          <t>14/05/2028</t>
        </is>
      </c>
      <c r="R17" s="17" t="inlineStr">
        <is>
          <t>07/10/2026</t>
        </is>
      </c>
      <c r="S17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7" s="17" t="inlineStr">
        <is>
          <t>Handsignaller lapsed 07/2026</t>
        </is>
      </c>
      <c r="U17" s="1" t="n"/>
      <c r="V17" t="inlineStr"/>
      <c r="W17" t="inlineStr"/>
      <c r="X17" t="inlineStr"/>
      <c r="Y17" t="inlineStr">
        <is>
          <t>2027-03-19</t>
        </is>
      </c>
      <c r="Z17" t="inlineStr">
        <is>
          <t>2028-05-14</t>
        </is>
      </c>
    </row>
    <row r="18" ht="30" customHeight="1">
      <c r="A18" s="1" t="n"/>
      <c r="B18" s="15" t="inlineStr">
        <is>
          <t>6</t>
        </is>
      </c>
      <c r="C18" s="16" t="inlineStr">
        <is>
          <t>Aisha Raheem</t>
        </is>
      </c>
      <c r="D18" s="17" t="inlineStr">
        <is>
          <t>Track operative</t>
        </is>
      </c>
      <c r="E18" s="17" t="inlineStr">
        <is>
          <t>Labourer</t>
        </is>
      </c>
      <c r="F18" s="17" t="inlineStr">
        <is>
          <t>09233812</t>
        </is>
      </c>
      <c r="G18" s="17" t="inlineStr">
        <is>
          <t>04/2027</t>
        </is>
      </c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>
        <is>
          <t>5102387</t>
        </is>
      </c>
      <c r="P18" s="17" t="inlineStr">
        <is>
          <t>26/06/2027</t>
        </is>
      </c>
      <c r="Q18" s="17" t="inlineStr">
        <is>
          <t>03/2031</t>
        </is>
      </c>
      <c r="R18" s="17" t="inlineStr">
        <is>
          <t>12/08/2026</t>
        </is>
      </c>
      <c r="S18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8" s="17" t="inlineStr"/>
      <c r="U18" s="1" t="n"/>
      <c r="V18" t="inlineStr"/>
      <c r="W18" t="inlineStr"/>
      <c r="X18" t="inlineStr"/>
      <c r="Y18" t="inlineStr">
        <is>
          <t>2027-06-26</t>
        </is>
      </c>
      <c r="Z18" t="inlineStr"/>
    </row>
    <row r="19" ht="30" customHeight="1">
      <c r="A19" s="1" t="n"/>
      <c r="B19" s="15" t="inlineStr">
        <is>
          <t>7</t>
        </is>
      </c>
      <c r="C19" s="16" t="inlineStr">
        <is>
          <t>Wayne Ostler</t>
        </is>
      </c>
      <c r="D19" s="17" t="inlineStr">
        <is>
          <t>Steel fixer</t>
        </is>
      </c>
      <c r="E19" s="17" t="inlineStr">
        <is>
          <t>Blue Skilled Worker</t>
        </is>
      </c>
      <c r="F19" s="17" t="inlineStr">
        <is>
          <t>06688015</t>
        </is>
      </c>
      <c r="G19" s="17" t="inlineStr">
        <is>
          <t>09/12/2026</t>
        </is>
      </c>
      <c r="H19" s="17" t="inlineStr"/>
      <c r="I19" s="17" t="inlineStr"/>
      <c r="J19" s="17" t="inlineStr"/>
      <c r="K19" s="17" t="inlineStr"/>
      <c r="L19" s="17" t="inlineStr"/>
      <c r="M19" s="17" t="inlineStr"/>
      <c r="N19" s="17" t="inlineStr">
        <is>
          <t>Asbestos awareness 2025</t>
        </is>
      </c>
      <c r="O19" s="17" t="inlineStr"/>
      <c r="P19" s="17" t="inlineStr"/>
      <c r="Q19" s="17" t="inlineStr"/>
      <c r="R19" s="17" t="inlineStr"/>
      <c r="S19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19" s="17" t="inlineStr"/>
      <c r="U19" s="1" t="n"/>
      <c r="V19" t="inlineStr">
        <is>
          <t>2026-12-09</t>
        </is>
      </c>
      <c r="W19" t="inlineStr"/>
      <c r="X19" t="inlineStr"/>
      <c r="Y19" t="inlineStr"/>
      <c r="Z19" t="inlineStr"/>
    </row>
    <row r="20" ht="30" customHeight="1">
      <c r="A20" s="1" t="n"/>
      <c r="B20" s="15" t="inlineStr">
        <is>
          <t>8</t>
        </is>
      </c>
      <c r="C20" s="16" t="inlineStr">
        <is>
          <t>Kofi Mensah</t>
        </is>
      </c>
      <c r="D20" s="17" t="inlineStr">
        <is>
          <t>Site manager</t>
        </is>
      </c>
      <c r="E20" s="17" t="inlineStr">
        <is>
          <t>Manager</t>
        </is>
      </c>
      <c r="F20" s="17" t="inlineStr">
        <is>
          <t>05517730</t>
        </is>
      </c>
      <c r="G20" s="17" t="inlineStr">
        <is>
          <t>27/02/2030</t>
        </is>
      </c>
      <c r="H20" s="17" t="inlineStr"/>
      <c r="I20" s="17" t="inlineStr"/>
      <c r="J20" s="17" t="inlineStr"/>
      <c r="K20" s="17" t="inlineStr"/>
      <c r="L20" s="17" t="inlineStr">
        <is>
          <t>SMSTS</t>
        </is>
      </c>
      <c r="M20" s="17" t="inlineStr">
        <is>
          <t>11/2027</t>
        </is>
      </c>
      <c r="N20" s="17" t="inlineStr">
        <is>
          <t>Temporary works coordinator</t>
        </is>
      </c>
      <c r="O20" s="17" t="inlineStr"/>
      <c r="P20" s="17" t="inlineStr"/>
      <c r="Q20" s="17" t="inlineStr"/>
      <c r="R20" s="17" t="inlineStr"/>
      <c r="S20" s="18">
        <f>IF(INDEX($C:$C,ROW())&amp;""="","",--(IFERROR(DATE(VALUE(LEFT(INDEX($V:$V,ROW()),4)),VALUE(MID(INDEX($V:$V,ROW()),6,2)),VALUE(MID(INDEX($V:$V,ROW()),9,2))),99999)&lt;$V$5)+--(IFERROR(DATE(VALUE(LEFT(INDEX($W:$W,ROW()),4)),VALUE(MID(INDEX($W:$W,ROW()),6,2)),VALUE(MID(INDEX($W:$W,ROW()),9,2))),99999)&lt;$V$5)+--(IFERROR(DATE(VALUE(LEFT(INDEX($X:$X,ROW()),4)),VALUE(MID(INDEX($X:$X,ROW()),6,2)),VALUE(MID(INDEX($X:$X,ROW()),9,2))),99999)&lt;$V$5)+--(IFERROR(DATE(VALUE(LEFT(INDEX($Y:$Y,ROW()),4)),VALUE(MID(INDEX($Y:$Y,ROW()),6,2)),VALUE(MID(INDEX($Y:$Y,ROW()),9,2))),99999)&lt;$V$5)+--(IFERROR(DATE(VALUE(LEFT(INDEX($Z:$Z,ROW()),4)),VALUE(MID(INDEX($Z:$Z,ROW()),6,2)),VALUE(MID(INDEX($Z:$Z,ROW()),9,2))),99999)&lt;$V$5))</f>
        <v/>
      </c>
      <c r="T20" s="17" t="inlineStr">
        <is>
          <t>Card checked 20/10/26</t>
        </is>
      </c>
      <c r="U20" s="1" t="n"/>
      <c r="V20" t="inlineStr">
        <is>
          <t>2030-02-27</t>
        </is>
      </c>
      <c r="W20" t="inlineStr"/>
      <c r="X20" t="inlineStr"/>
      <c r="Y20" t="inlineStr"/>
      <c r="Z20" t="inlineStr"/>
    </row>
  </sheetData>
  <mergeCells count="22">
    <mergeCell ref="E10:G10"/>
    <mergeCell ref="B8:D8"/>
    <mergeCell ref="L8:N8"/>
    <mergeCell ref="C10:C11"/>
    <mergeCell ref="E8:F8"/>
    <mergeCell ref="B5:T5"/>
    <mergeCell ref="S10:S11"/>
    <mergeCell ref="B4:T4"/>
    <mergeCell ref="O10:R10"/>
    <mergeCell ref="B10:B11"/>
    <mergeCell ref="H10:K10"/>
    <mergeCell ref="N10:N11"/>
    <mergeCell ref="H7:I7"/>
    <mergeCell ref="L10:M10"/>
    <mergeCell ref="J7:K7"/>
    <mergeCell ref="B7:D7"/>
    <mergeCell ref="L7:N7"/>
    <mergeCell ref="D10:D11"/>
    <mergeCell ref="E7:F7"/>
    <mergeCell ref="H8:I8"/>
    <mergeCell ref="J8:K8"/>
    <mergeCell ref="T10:T11"/>
  </mergeCells>
  <conditionalFormatting sqref="G13:G400">
    <cfRule type="expression" priority="1" dxfId="0" stopIfTrue="1">
      <formula>AND(LEN($V13)=10,IFERROR(DATE(VALUE(LEFT($V13,4)),VALUE(MID($V13,6,2)),VALUE(MID($V13,9,2))),99999)&lt;$V$5)</formula>
    </cfRule>
    <cfRule type="expression" priority="2" dxfId="1" stopIfTrue="1">
      <formula>AND(LEN($V13)=10,IFERROR(DATE(VALUE(LEFT($V13,4)),VALUE(MID($V13,6,2)),VALUE(MID($V13,9,2))),99999)&gt;=$V$5,IFERROR(DATE(VALUE(LEFT($V13,4)),VALUE(MID($V13,6,2)),VALUE(MID($V13,9,2))),99999)&lt;=$V$5+90)</formula>
    </cfRule>
  </conditionalFormatting>
  <conditionalFormatting sqref="K13:K400">
    <cfRule type="expression" priority="3" dxfId="0" stopIfTrue="1">
      <formula>AND(LEN($W13)=10,IFERROR(DATE(VALUE(LEFT($W13,4)),VALUE(MID($W13,6,2)),VALUE(MID($W13,9,2))),99999)&lt;$V$5)</formula>
    </cfRule>
    <cfRule type="expression" priority="4" dxfId="1" stopIfTrue="1">
      <formula>AND(LEN($W13)=10,IFERROR(DATE(VALUE(LEFT($W13,4)),VALUE(MID($W13,6,2)),VALUE(MID($W13,9,2))),99999)&gt;=$V$5,IFERROR(DATE(VALUE(LEFT($W13,4)),VALUE(MID($W13,6,2)),VALUE(MID($W13,9,2))),99999)&lt;=$V$5+90)</formula>
    </cfRule>
  </conditionalFormatting>
  <conditionalFormatting sqref="M13:M400">
    <cfRule type="expression" priority="5" dxfId="0" stopIfTrue="1">
      <formula>AND(LEN($X13)=10,IFERROR(DATE(VALUE(LEFT($X13,4)),VALUE(MID($X13,6,2)),VALUE(MID($X13,9,2))),99999)&lt;$V$5)</formula>
    </cfRule>
    <cfRule type="expression" priority="6" dxfId="1" stopIfTrue="1">
      <formula>AND(LEN($X13)=10,IFERROR(DATE(VALUE(LEFT($X13,4)),VALUE(MID($X13,6,2)),VALUE(MID($X13,9,2))),99999)&gt;=$V$5,IFERROR(DATE(VALUE(LEFT($X13,4)),VALUE(MID($X13,6,2)),VALUE(MID($X13,9,2))),99999)&lt;=$V$5+90)</formula>
    </cfRule>
  </conditionalFormatting>
  <conditionalFormatting sqref="P13:P400">
    <cfRule type="expression" priority="7" dxfId="0" stopIfTrue="1">
      <formula>AND(LEN($Y13)=10,IFERROR(DATE(VALUE(LEFT($Y13,4)),VALUE(MID($Y13,6,2)),VALUE(MID($Y13,9,2))),99999)&lt;$V$5)</formula>
    </cfRule>
    <cfRule type="expression" priority="8" dxfId="1" stopIfTrue="1">
      <formula>AND(LEN($Y13)=10,IFERROR(DATE(VALUE(LEFT($Y13,4)),VALUE(MID($Y13,6,2)),VALUE(MID($Y13,9,2))),99999)&gt;=$V$5,IFERROR(DATE(VALUE(LEFT($Y13,4)),VALUE(MID($Y13,6,2)),VALUE(MID($Y13,9,2))),99999)&lt;=$V$5+90)</formula>
    </cfRule>
  </conditionalFormatting>
  <conditionalFormatting sqref="Q13:Q400">
    <cfRule type="expression" priority="9" dxfId="0" stopIfTrue="1">
      <formula>AND(LEN($Z13)=10,IFERROR(DATE(VALUE(LEFT($Z13,4)),VALUE(MID($Z13,6,2)),VALUE(MID($Z13,9,2))),99999)&lt;$V$5)</formula>
    </cfRule>
    <cfRule type="expression" priority="10" dxfId="1" stopIfTrue="1">
      <formula>AND(LEN($Z13)=10,IFERROR(DATE(VALUE(LEFT($Z13,4)),VALUE(MID($Z13,6,2)),VALUE(MID($Z13,9,2))),99999)&gt;=$V$5,IFERROR(DATE(VALUE(LEFT($Z13,4)),VALUE(MID($Z13,6,2)),VALUE(MID($Z13,9,2))),99999)&lt;=$V$5+90)</formula>
    </cfRule>
  </conditionalFormatting>
  <conditionalFormatting sqref="S13:S400">
    <cfRule type="expression" priority="11" dxfId="0">
      <formula>AND(ISNUMBER(S13),S13&gt;0)</formula>
    </cfRule>
    <cfRule type="expression" priority="12" dxfId="2">
      <formula>AND(ISNUMBER(S13),S13=0)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2026-10-24T05:19:22Z</dcterms:created>
  <dcterms:modified xmlns:dcterms="http://purl.org/dc/terms/" xmlns:xsi="http://www.w3.org/2001/XMLSchema-instance" xsi:type="dcterms:W3CDTF">2026-10-24T05:19:22Z</dcterms:modified>
  <dc:title xmlns:dc="http://purl.org/dc/elements/1.1/">Operative Competency and Card Expiry Matrix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